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L:\Ledelse&amp;Økonomi\LandbrugsInfo\01-LandbrugsInfo\23-Promille\"/>
    </mc:Choice>
  </mc:AlternateContent>
  <xr:revisionPtr revIDLastSave="0" documentId="8_{324B1127-8FF6-4F0F-B72E-9D17D785BD5F}" xr6:coauthVersionLast="47" xr6:coauthVersionMax="47" xr10:uidLastSave="{00000000-0000-0000-0000-000000000000}"/>
  <bookViews>
    <workbookView xWindow="25080" yWindow="-465" windowWidth="29040" windowHeight="15840" xr2:uid="{00000000-000D-0000-FFFF-FFFF00000000}"/>
  </bookViews>
  <sheets>
    <sheet name="Introduktion" sheetId="4" r:id="rId1"/>
    <sheet name="Investering i køresilo" sheetId="1" r:id="rId2"/>
    <sheet name="Ark2" sheetId="2" state="hidden" r:id="rId3"/>
  </sheets>
  <definedNames>
    <definedName name="_xlnm.Print_Area" localSheetId="1">'Investering i køresilo'!$A$1:$I$35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" l="1"/>
  <c r="B12" i="1"/>
  <c r="A17" i="1"/>
  <c r="E17" i="1"/>
  <c r="E16" i="1"/>
  <c r="C9" i="1"/>
  <c r="E7" i="1"/>
  <c r="E6" i="1"/>
  <c r="E18" i="1" l="1"/>
  <c r="E19" i="1" s="1"/>
  <c r="E9" i="1"/>
  <c r="A30" i="1" l="1"/>
  <c r="F30" i="1"/>
  <c r="H31" i="1"/>
  <c r="C24" i="1"/>
  <c r="F25" i="1" s="1"/>
  <c r="E20" i="1"/>
  <c r="H25" i="1" s="1"/>
  <c r="F31" i="1" l="1"/>
</calcChain>
</file>

<file path=xl/sharedStrings.xml><?xml version="1.0" encoding="utf-8"?>
<sst xmlns="http://schemas.openxmlformats.org/spreadsheetml/2006/main" count="74" uniqueCount="56">
  <si>
    <t>Volume</t>
  </si>
  <si>
    <t>Højde</t>
  </si>
  <si>
    <t>meter</t>
  </si>
  <si>
    <t>Længde</t>
  </si>
  <si>
    <t>Brede</t>
  </si>
  <si>
    <t>m3 i alt</t>
  </si>
  <si>
    <t>Pris på anlægget</t>
  </si>
  <si>
    <t>L -elementer</t>
  </si>
  <si>
    <t>kr</t>
  </si>
  <si>
    <t>Bund</t>
  </si>
  <si>
    <t>m2</t>
  </si>
  <si>
    <t>I alt</t>
  </si>
  <si>
    <t>Omkostninger pr. m3</t>
  </si>
  <si>
    <t>Vægt af majs</t>
  </si>
  <si>
    <t>tons/m3</t>
  </si>
  <si>
    <t>TS % i majs</t>
  </si>
  <si>
    <t>TS vægt</t>
  </si>
  <si>
    <t>Tons</t>
  </si>
  <si>
    <t>år</t>
  </si>
  <si>
    <t>rente pct.</t>
  </si>
  <si>
    <t>Lvetid</t>
  </si>
  <si>
    <t>Rente</t>
  </si>
  <si>
    <t>Investering i køresilo</t>
  </si>
  <si>
    <t>Græs</t>
  </si>
  <si>
    <t>Majs</t>
  </si>
  <si>
    <t>Type</t>
  </si>
  <si>
    <t>Omkostninger i alt:</t>
  </si>
  <si>
    <t>Ydelse på lån:</t>
  </si>
  <si>
    <t>Majs-græsensilage kørsilo</t>
  </si>
  <si>
    <t>Udnyttelse af siloen</t>
  </si>
  <si>
    <t>Majs 0,9 tons/m3, græs 0,8 tons/m3</t>
  </si>
  <si>
    <t>Majs TS 30%, Græs 20%</t>
  </si>
  <si>
    <t>kr./kg TS</t>
  </si>
  <si>
    <t>kr./tons</t>
  </si>
  <si>
    <t>Skriv i disse felter</t>
  </si>
  <si>
    <t>Brede på elementer</t>
  </si>
  <si>
    <t>pct.</t>
  </si>
  <si>
    <t>m3</t>
  </si>
  <si>
    <t>kr.</t>
  </si>
  <si>
    <t>Totalpris pr. kg TS</t>
  </si>
  <si>
    <t xml:space="preserve">Brug disse forudsætning i jeres rentabilitetsberegning, når investeringen skal vurderes om den er rentabelt. </t>
  </si>
  <si>
    <t>Se beregningsmodel.</t>
  </si>
  <si>
    <t>Udgiver:</t>
  </si>
  <si>
    <t>SEGES Innovation P/S</t>
  </si>
  <si>
    <t>Udgivelsesdato:</t>
  </si>
  <si>
    <t>Forfatter:</t>
  </si>
  <si>
    <t>Karen Jørgensen</t>
  </si>
  <si>
    <t>Version:</t>
  </si>
  <si>
    <t>1.0</t>
  </si>
  <si>
    <t>Datagrundlag og opdateringsfrekvens:</t>
  </si>
  <si>
    <t>Opdateres ikke</t>
  </si>
  <si>
    <t>Dokument:</t>
  </si>
  <si>
    <t>Sådan bruge du investeringsoversigten</t>
  </si>
  <si>
    <t>Ansvar:</t>
  </si>
  <si>
    <t>Se vilkår</t>
  </si>
  <si>
    <t>Regnearket giver et bud på økonomien ved investering i lager til grovfoder ud fra en række forudsætninger og beregninger.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</si>
</sst>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000"/>
    <numFmt numFmtId="165" formatCode="_ * #,##0_ ;_ * \-#,##0_ ;_ * &quot;-&quot;??_ ;_ @_ "/>
    <numFmt numFmtId="166" formatCode="&quot;kr.&quot;\ #,##0.00;[Red]&quot;kr.&quot;\ \-#,##0.00"/>
    <numFmt numFmtId="167" formatCode="_-* #,##0_-;\-* #,##0_-;_-* &quot;-&quot;??_-;_-@_-"/>
    <numFmt numFmtId="168" formatCode="#,##0_ ;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6EAF89"/>
        <bgColor indexed="64"/>
      </patternFill>
    </fill>
    <fill>
      <patternFill patternType="solid">
        <fgColor rgb="FFC8C7B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54">
    <xf numFmtId="0" fontId="0" fillId="0" borderId="0" xfId="0"/>
    <xf numFmtId="0" fontId="0" fillId="2" borderId="1" xfId="0" applyFill="1" applyBorder="1"/>
    <xf numFmtId="0" fontId="0" fillId="0" borderId="1" xfId="0" applyBorder="1"/>
    <xf numFmtId="165" fontId="0" fillId="0" borderId="1" xfId="1" applyNumberFormat="1" applyFont="1" applyBorder="1"/>
    <xf numFmtId="0" fontId="3" fillId="0" borderId="0" xfId="0" applyFont="1" applyFill="1"/>
    <xf numFmtId="0" fontId="3" fillId="3" borderId="2" xfId="0" applyFont="1" applyFill="1" applyBorder="1"/>
    <xf numFmtId="0" fontId="3" fillId="3" borderId="3" xfId="0" applyFont="1" applyFill="1" applyBorder="1"/>
    <xf numFmtId="0" fontId="3" fillId="3" borderId="4" xfId="0" applyFont="1" applyFill="1" applyBorder="1"/>
    <xf numFmtId="0" fontId="6" fillId="2" borderId="0" xfId="0" applyFont="1" applyFill="1" applyBorder="1"/>
    <xf numFmtId="0" fontId="3" fillId="0" borderId="0" xfId="0" applyFont="1" applyFill="1" applyBorder="1"/>
    <xf numFmtId="0" fontId="3" fillId="0" borderId="6" xfId="0" applyFont="1" applyFill="1" applyBorder="1"/>
    <xf numFmtId="0" fontId="2" fillId="0" borderId="5" xfId="0" applyFont="1" applyBorder="1"/>
    <xf numFmtId="0" fontId="0" fillId="0" borderId="0" xfId="0" applyBorder="1"/>
    <xf numFmtId="0" fontId="0" fillId="0" borderId="6" xfId="0" applyBorder="1"/>
    <xf numFmtId="0" fontId="0" fillId="0" borderId="5" xfId="0" applyBorder="1"/>
    <xf numFmtId="0" fontId="0" fillId="2" borderId="0" xfId="0" applyFill="1" applyBorder="1"/>
    <xf numFmtId="164" fontId="0" fillId="0" borderId="0" xfId="0" applyNumberFormat="1" applyBorder="1"/>
    <xf numFmtId="0" fontId="0" fillId="0" borderId="7" xfId="0" applyBorder="1"/>
    <xf numFmtId="0" fontId="4" fillId="0" borderId="0" xfId="0" applyFont="1" applyBorder="1"/>
    <xf numFmtId="0" fontId="7" fillId="2" borderId="0" xfId="0" applyFont="1" applyFill="1" applyBorder="1"/>
    <xf numFmtId="165" fontId="0" fillId="0" borderId="0" xfId="1" applyNumberFormat="1" applyFont="1" applyBorder="1"/>
    <xf numFmtId="168" fontId="0" fillId="0" borderId="0" xfId="1" applyNumberFormat="1" applyFont="1" applyBorder="1"/>
    <xf numFmtId="1" fontId="0" fillId="0" borderId="0" xfId="0" applyNumberFormat="1" applyBorder="1"/>
    <xf numFmtId="0" fontId="0" fillId="2" borderId="5" xfId="0" applyFill="1" applyBorder="1"/>
    <xf numFmtId="0" fontId="0" fillId="0" borderId="8" xfId="0" applyBorder="1"/>
    <xf numFmtId="0" fontId="8" fillId="2" borderId="5" xfId="0" applyFont="1" applyFill="1" applyBorder="1"/>
    <xf numFmtId="0" fontId="7" fillId="0" borderId="0" xfId="0" applyFont="1" applyBorder="1"/>
    <xf numFmtId="2" fontId="7" fillId="0" borderId="0" xfId="0" applyNumberFormat="1" applyFont="1" applyBorder="1"/>
    <xf numFmtId="2" fontId="7" fillId="0" borderId="6" xfId="0" applyNumberFormat="1" applyFont="1" applyBorder="1"/>
    <xf numFmtId="0" fontId="0" fillId="0" borderId="0" xfId="0" applyFill="1" applyBorder="1"/>
    <xf numFmtId="167" fontId="5" fillId="0" borderId="1" xfId="1" applyNumberFormat="1" applyFont="1" applyBorder="1"/>
    <xf numFmtId="2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7" fillId="0" borderId="3" xfId="0" applyFont="1" applyBorder="1"/>
    <xf numFmtId="2" fontId="7" fillId="0" borderId="3" xfId="0" applyNumberFormat="1" applyFont="1" applyBorder="1"/>
    <xf numFmtId="2" fontId="7" fillId="0" borderId="4" xfId="0" applyNumberFormat="1" applyFont="1" applyBorder="1"/>
    <xf numFmtId="166" fontId="0" fillId="0" borderId="0" xfId="0" applyNumberFormat="1" applyFill="1" applyBorder="1"/>
    <xf numFmtId="0" fontId="0" fillId="0" borderId="0" xfId="0" applyFill="1"/>
    <xf numFmtId="0" fontId="0" fillId="0" borderId="5" xfId="0" applyFill="1" applyBorder="1"/>
    <xf numFmtId="0" fontId="7" fillId="0" borderId="0" xfId="0" applyFont="1" applyFill="1" applyBorder="1"/>
    <xf numFmtId="3" fontId="7" fillId="0" borderId="9" xfId="0" applyNumberFormat="1" applyFont="1" applyFill="1" applyBorder="1"/>
    <xf numFmtId="1" fontId="0" fillId="0" borderId="1" xfId="0" applyNumberFormat="1" applyFill="1" applyBorder="1"/>
    <xf numFmtId="0" fontId="0" fillId="0" borderId="1" xfId="0" applyFill="1" applyBorder="1"/>
    <xf numFmtId="0" fontId="0" fillId="0" borderId="10" xfId="0" applyBorder="1"/>
    <xf numFmtId="0" fontId="10" fillId="0" borderId="10" xfId="0" applyFont="1" applyBorder="1"/>
    <xf numFmtId="0" fontId="0" fillId="4" borderId="0" xfId="0" applyFill="1"/>
    <xf numFmtId="14" fontId="10" fillId="0" borderId="10" xfId="0" applyNumberFormat="1" applyFont="1" applyBorder="1" applyAlignment="1">
      <alignment horizontal="left"/>
    </xf>
    <xf numFmtId="3" fontId="10" fillId="0" borderId="10" xfId="0" applyNumberFormat="1" applyFont="1" applyBorder="1"/>
    <xf numFmtId="0" fontId="9" fillId="0" borderId="10" xfId="2" applyFill="1" applyBorder="1" applyAlignment="1"/>
    <xf numFmtId="0" fontId="11" fillId="4" borderId="0" xfId="0" applyFont="1" applyFill="1"/>
    <xf numFmtId="0" fontId="9" fillId="0" borderId="10" xfId="2" applyFill="1" applyBorder="1" applyAlignment="1" applyProtection="1">
      <protection locked="0"/>
    </xf>
    <xf numFmtId="0" fontId="10" fillId="0" borderId="11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colors>
    <mruColors>
      <color rgb="FFFFFF99"/>
      <color rgb="FF6EAF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66676</xdr:rowOff>
    </xdr:from>
    <xdr:ext cx="1019175" cy="452510"/>
    <xdr:pic>
      <xdr:nvPicPr>
        <xdr:cNvPr id="2" name="Billede 1">
          <a:extLst>
            <a:ext uri="{FF2B5EF4-FFF2-40B4-BE49-F238E27FC236}">
              <a16:creationId xmlns:a16="http://schemas.microsoft.com/office/drawing/2014/main" id="{8F112F86-6591-42C4-989C-D826CD6A8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66676"/>
          <a:ext cx="1019175" cy="452510"/>
        </a:xfrm>
        <a:prstGeom prst="rect">
          <a:avLst/>
        </a:prstGeom>
      </xdr:spPr>
    </xdr:pic>
    <xdr:clientData/>
  </xdr:oneCellAnchor>
  <xdr:oneCellAnchor>
    <xdr:from>
      <xdr:col>3</xdr:col>
      <xdr:colOff>142876</xdr:colOff>
      <xdr:row>0</xdr:row>
      <xdr:rowOff>85726</xdr:rowOff>
    </xdr:from>
    <xdr:ext cx="4048124" cy="532860"/>
    <xdr:pic>
      <xdr:nvPicPr>
        <xdr:cNvPr id="3" name="Billede 2">
          <a:extLst>
            <a:ext uri="{FF2B5EF4-FFF2-40B4-BE49-F238E27FC236}">
              <a16:creationId xmlns:a16="http://schemas.microsoft.com/office/drawing/2014/main" id="{CED93882-8187-4987-A33E-F09A4CB26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91426" y="85726"/>
          <a:ext cx="4048124" cy="53286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38100</xdr:rowOff>
    </xdr:from>
    <xdr:to>
      <xdr:col>1</xdr:col>
      <xdr:colOff>323850</xdr:colOff>
      <xdr:row>0</xdr:row>
      <xdr:rowOff>527631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7B04F843-6DDF-6BD0-1CA0-1E257D221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8100"/>
          <a:ext cx="1171575" cy="489531"/>
        </a:xfrm>
        <a:prstGeom prst="rect">
          <a:avLst/>
        </a:prstGeom>
      </xdr:spPr>
    </xdr:pic>
    <xdr:clientData/>
  </xdr:twoCellAnchor>
  <xdr:twoCellAnchor editAs="oneCell">
    <xdr:from>
      <xdr:col>4</xdr:col>
      <xdr:colOff>238125</xdr:colOff>
      <xdr:row>0</xdr:row>
      <xdr:rowOff>104776</xdr:rowOff>
    </xdr:from>
    <xdr:to>
      <xdr:col>8</xdr:col>
      <xdr:colOff>561975</xdr:colOff>
      <xdr:row>0</xdr:row>
      <xdr:rowOff>535871</xdr:rowOff>
    </xdr:to>
    <xdr:pic>
      <xdr:nvPicPr>
        <xdr:cNvPr id="5" name="Billede 4">
          <a:extLst>
            <a:ext uri="{FF2B5EF4-FFF2-40B4-BE49-F238E27FC236}">
              <a16:creationId xmlns:a16="http://schemas.microsoft.com/office/drawing/2014/main" id="{F2143704-A797-E5A5-4A07-99F8D4597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7575" y="104776"/>
          <a:ext cx="3552825" cy="431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SEGES">
      <a:dk1>
        <a:srgbClr val="000000"/>
      </a:dk1>
      <a:lt1>
        <a:sysClr val="window" lastClr="FFFFFF"/>
      </a:lt1>
      <a:dk2>
        <a:srgbClr val="09562C"/>
      </a:dk2>
      <a:lt2>
        <a:srgbClr val="E7E5DB"/>
      </a:lt2>
      <a:accent1>
        <a:srgbClr val="076471"/>
      </a:accent1>
      <a:accent2>
        <a:srgbClr val="C8C7B2"/>
      </a:accent2>
      <a:accent3>
        <a:srgbClr val="9DDCF9"/>
      </a:accent3>
      <a:accent4>
        <a:srgbClr val="7C9877"/>
      </a:accent4>
      <a:accent5>
        <a:srgbClr val="338291"/>
      </a:accent5>
      <a:accent6>
        <a:srgbClr val="E95D0F"/>
      </a:accent6>
      <a:hlink>
        <a:srgbClr val="076471"/>
      </a:hlink>
      <a:folHlink>
        <a:srgbClr val="E95D0F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landbrugsinfo.dk/public/e/c/b/finansiering_sadan_bruges_investeringsoversigten" TargetMode="External"/><Relationship Id="rId1" Type="http://schemas.openxmlformats.org/officeDocument/2006/relationships/hyperlink" Target="https://www.landbrugsinfo.dk/public/2/1/8/abonnement_om_landbrugsinfo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C9BAF-3519-4B58-BA9A-CE38AA2A4A8F}">
  <dimension ref="B5:D13"/>
  <sheetViews>
    <sheetView tabSelected="1" workbookViewId="0">
      <selection activeCell="B5" sqref="B5"/>
    </sheetView>
  </sheetViews>
  <sheetFormatPr defaultColWidth="9.140625" defaultRowHeight="15" x14ac:dyDescent="0.25"/>
  <cols>
    <col min="1" max="1" width="15.5703125" style="46" customWidth="1"/>
    <col min="2" max="2" width="33.85546875" style="46" customWidth="1"/>
    <col min="3" max="3" width="62.28515625" style="46" customWidth="1"/>
    <col min="4" max="16384" width="9.140625" style="46"/>
  </cols>
  <sheetData>
    <row r="5" spans="2:4" x14ac:dyDescent="0.25">
      <c r="B5" s="44" t="s">
        <v>42</v>
      </c>
      <c r="C5" s="45" t="s">
        <v>43</v>
      </c>
    </row>
    <row r="6" spans="2:4" x14ac:dyDescent="0.25">
      <c r="B6" s="45"/>
      <c r="C6" s="52" t="s">
        <v>55</v>
      </c>
    </row>
    <row r="7" spans="2:4" x14ac:dyDescent="0.25">
      <c r="B7" s="45"/>
      <c r="C7" s="53"/>
    </row>
    <row r="8" spans="2:4" x14ac:dyDescent="0.25">
      <c r="B8" s="45" t="s">
        <v>44</v>
      </c>
      <c r="C8" s="47">
        <v>44915</v>
      </c>
    </row>
    <row r="9" spans="2:4" x14ac:dyDescent="0.25">
      <c r="B9" s="45" t="s">
        <v>45</v>
      </c>
      <c r="C9" s="45" t="s">
        <v>46</v>
      </c>
    </row>
    <row r="10" spans="2:4" x14ac:dyDescent="0.25">
      <c r="B10" s="45" t="s">
        <v>47</v>
      </c>
      <c r="C10" s="45" t="s">
        <v>48</v>
      </c>
    </row>
    <row r="11" spans="2:4" x14ac:dyDescent="0.25">
      <c r="B11" s="45" t="s">
        <v>49</v>
      </c>
      <c r="C11" s="45" t="s">
        <v>50</v>
      </c>
    </row>
    <row r="12" spans="2:4" x14ac:dyDescent="0.25">
      <c r="B12" s="48" t="s">
        <v>51</v>
      </c>
      <c r="C12" s="49" t="s">
        <v>52</v>
      </c>
      <c r="D12" s="50"/>
    </row>
    <row r="13" spans="2:4" x14ac:dyDescent="0.25">
      <c r="B13" s="45" t="s">
        <v>53</v>
      </c>
      <c r="C13" s="51" t="s">
        <v>54</v>
      </c>
    </row>
  </sheetData>
  <mergeCells count="1">
    <mergeCell ref="C6:C7"/>
  </mergeCells>
  <hyperlinks>
    <hyperlink ref="C13" r:id="rId1" xr:uid="{1FDF3251-674C-42F0-A745-520CDB1DD5D4}"/>
    <hyperlink ref="C12" r:id="rId2" xr:uid="{49000560-7B92-45C6-BA19-C5A8A4F841A9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J33"/>
  <sheetViews>
    <sheetView showGridLines="0" zoomScaleNormal="100" workbookViewId="0">
      <selection activeCell="M11" sqref="M11"/>
    </sheetView>
  </sheetViews>
  <sheetFormatPr defaultRowHeight="15" x14ac:dyDescent="0.25"/>
  <cols>
    <col min="1" max="1" width="13.7109375" customWidth="1"/>
    <col min="2" max="2" width="15.42578125" customWidth="1"/>
    <col min="3" max="3" width="10" customWidth="1"/>
    <col min="5" max="5" width="18.7109375" customWidth="1"/>
    <col min="6" max="6" width="10.28515625" bestFit="1" customWidth="1"/>
    <col min="8" max="8" width="10.28515625" customWidth="1"/>
  </cols>
  <sheetData>
    <row r="1" spans="1:10" ht="46.5" customHeight="1" x14ac:dyDescent="0.25"/>
    <row r="2" spans="1:10" ht="23.25" x14ac:dyDescent="0.35">
      <c r="A2" s="5" t="s">
        <v>22</v>
      </c>
      <c r="B2" s="6"/>
      <c r="C2" s="6"/>
      <c r="D2" s="6"/>
      <c r="E2" s="6"/>
      <c r="F2" s="6"/>
      <c r="G2" s="6"/>
      <c r="H2" s="6"/>
      <c r="I2" s="7"/>
      <c r="J2" s="4"/>
    </row>
    <row r="3" spans="1:10" ht="23.25" x14ac:dyDescent="0.35">
      <c r="A3" s="25" t="s">
        <v>34</v>
      </c>
      <c r="B3" s="8"/>
      <c r="C3" s="9"/>
      <c r="D3" s="9"/>
      <c r="E3" s="9"/>
      <c r="F3" s="9"/>
      <c r="G3" s="9"/>
      <c r="H3" s="9"/>
      <c r="I3" s="10"/>
      <c r="J3" s="4"/>
    </row>
    <row r="4" spans="1:10" ht="18.75" x14ac:dyDescent="0.3">
      <c r="A4" s="11" t="s">
        <v>28</v>
      </c>
      <c r="B4" s="12"/>
      <c r="C4" s="12"/>
      <c r="D4" s="12"/>
      <c r="E4" s="12"/>
      <c r="F4" s="12"/>
      <c r="G4" s="12"/>
      <c r="H4" s="12"/>
      <c r="I4" s="13"/>
    </row>
    <row r="5" spans="1:10" ht="18.75" x14ac:dyDescent="0.3">
      <c r="A5" s="11"/>
      <c r="B5" s="12"/>
      <c r="C5" s="12"/>
      <c r="D5" s="12"/>
      <c r="E5" s="12" t="s">
        <v>29</v>
      </c>
      <c r="F5" s="12"/>
      <c r="G5" s="12"/>
      <c r="H5" s="12"/>
      <c r="I5" s="13"/>
    </row>
    <row r="6" spans="1:10" x14ac:dyDescent="0.25">
      <c r="A6" s="14" t="s">
        <v>0</v>
      </c>
      <c r="B6" s="12" t="s">
        <v>1</v>
      </c>
      <c r="C6" s="15">
        <v>3</v>
      </c>
      <c r="D6" s="12" t="s">
        <v>2</v>
      </c>
      <c r="E6" s="12">
        <f>ROUND(C6-(C6*0.066),1)</f>
        <v>2.8</v>
      </c>
      <c r="F6" s="29" t="s">
        <v>2</v>
      </c>
      <c r="G6" s="12"/>
      <c r="H6" s="16"/>
      <c r="I6" s="13"/>
    </row>
    <row r="7" spans="1:10" x14ac:dyDescent="0.25">
      <c r="A7" s="14"/>
      <c r="B7" s="12" t="s">
        <v>3</v>
      </c>
      <c r="C7" s="15">
        <v>51.2</v>
      </c>
      <c r="D7" s="12" t="s">
        <v>2</v>
      </c>
      <c r="E7" s="12">
        <f>C7-(C7*0.1)</f>
        <v>46.08</v>
      </c>
      <c r="F7" t="s">
        <v>2</v>
      </c>
      <c r="G7" s="29"/>
      <c r="H7" s="16"/>
      <c r="I7" s="13"/>
    </row>
    <row r="8" spans="1:10" x14ac:dyDescent="0.25">
      <c r="A8" s="14"/>
      <c r="B8" s="12" t="s">
        <v>4</v>
      </c>
      <c r="C8" s="1">
        <v>16</v>
      </c>
      <c r="D8" s="2" t="s">
        <v>2</v>
      </c>
      <c r="E8" s="2">
        <v>16</v>
      </c>
      <c r="F8" s="12" t="s">
        <v>2</v>
      </c>
      <c r="G8" s="12"/>
      <c r="H8" s="16"/>
      <c r="I8" s="13"/>
    </row>
    <row r="9" spans="1:10" x14ac:dyDescent="0.25">
      <c r="A9" s="17" t="s">
        <v>5</v>
      </c>
      <c r="B9" s="2"/>
      <c r="C9" s="42">
        <f>C6*C7*C8</f>
        <v>2457.6000000000004</v>
      </c>
      <c r="D9" s="43" t="s">
        <v>37</v>
      </c>
      <c r="E9" s="42">
        <f>E6*E7*E8</f>
        <v>2064.384</v>
      </c>
      <c r="F9" s="29" t="s">
        <v>37</v>
      </c>
      <c r="G9" s="12"/>
      <c r="H9" s="12"/>
      <c r="I9" s="13"/>
    </row>
    <row r="10" spans="1:10" x14ac:dyDescent="0.25">
      <c r="A10" s="14"/>
      <c r="B10" s="12"/>
      <c r="C10" s="12"/>
      <c r="D10" s="12"/>
      <c r="E10" s="12"/>
      <c r="F10" s="12"/>
      <c r="G10" s="12"/>
      <c r="H10" s="12"/>
      <c r="I10" s="13"/>
    </row>
    <row r="11" spans="1:10" ht="18.75" x14ac:dyDescent="0.3">
      <c r="A11" s="14" t="s">
        <v>6</v>
      </c>
      <c r="B11" s="12"/>
      <c r="C11" s="12"/>
      <c r="D11" s="12"/>
      <c r="E11" s="12"/>
      <c r="F11" s="12"/>
      <c r="G11" s="18"/>
      <c r="H11" s="12"/>
      <c r="I11" s="13"/>
    </row>
    <row r="12" spans="1:10" x14ac:dyDescent="0.25">
      <c r="A12" s="14" t="s">
        <v>7</v>
      </c>
      <c r="B12" s="12" t="str">
        <f>_xlfn.CONCAT(C6," x ",E12,"  meter")</f>
        <v>3 x 1,5  meter</v>
      </c>
      <c r="C12" s="15">
        <v>3500</v>
      </c>
      <c r="D12" s="12" t="s">
        <v>8</v>
      </c>
      <c r="E12" s="19">
        <v>1.5</v>
      </c>
      <c r="F12" s="12" t="s">
        <v>35</v>
      </c>
      <c r="G12" s="12"/>
      <c r="H12" s="12"/>
      <c r="I12" s="13"/>
    </row>
    <row r="13" spans="1:10" x14ac:dyDescent="0.25">
      <c r="A13" s="14" t="s">
        <v>9</v>
      </c>
      <c r="B13" s="12" t="s">
        <v>10</v>
      </c>
      <c r="C13" s="15">
        <v>800</v>
      </c>
      <c r="D13" s="12" t="s">
        <v>8</v>
      </c>
      <c r="E13" s="12"/>
      <c r="F13" s="12"/>
      <c r="G13" s="12"/>
      <c r="H13" s="12"/>
      <c r="I13" s="13"/>
    </row>
    <row r="14" spans="1:10" x14ac:dyDescent="0.25">
      <c r="A14" s="14"/>
      <c r="B14" s="12"/>
      <c r="C14" s="12"/>
      <c r="D14" s="12"/>
      <c r="E14" s="12"/>
      <c r="F14" s="12"/>
      <c r="G14" s="12"/>
      <c r="H14" s="12"/>
      <c r="I14" s="13"/>
    </row>
    <row r="15" spans="1:10" x14ac:dyDescent="0.25">
      <c r="A15" s="14" t="s">
        <v>26</v>
      </c>
      <c r="B15" s="12"/>
      <c r="C15" s="12"/>
      <c r="D15" s="12"/>
      <c r="E15" s="12"/>
      <c r="F15" s="12"/>
      <c r="G15" s="12"/>
      <c r="H15" s="12"/>
      <c r="I15" s="13"/>
    </row>
    <row r="16" spans="1:10" x14ac:dyDescent="0.25">
      <c r="A16" s="14" t="s">
        <v>9</v>
      </c>
      <c r="B16" s="12"/>
      <c r="C16" s="12"/>
      <c r="D16" s="12"/>
      <c r="E16" s="20">
        <f>C13*C7*C8</f>
        <v>655360</v>
      </c>
      <c r="F16" s="12" t="s">
        <v>38</v>
      </c>
      <c r="G16" s="12"/>
      <c r="H16" s="12"/>
      <c r="I16" s="13"/>
    </row>
    <row r="17" spans="1:10" x14ac:dyDescent="0.25">
      <c r="A17" s="14" t="str">
        <f>CONCATENATE("Sider 2  x ",C7," + ",C8," m")</f>
        <v>Sider 2  x 51,2 + 16 m</v>
      </c>
      <c r="B17" s="12"/>
      <c r="C17" s="12"/>
      <c r="D17" s="12"/>
      <c r="E17" s="3">
        <f>((C7+C7+C8)/E12)*C12</f>
        <v>276266.66666666669</v>
      </c>
      <c r="F17" s="12" t="s">
        <v>38</v>
      </c>
      <c r="G17" s="12"/>
      <c r="H17" s="12"/>
      <c r="I17" s="13"/>
    </row>
    <row r="18" spans="1:10" x14ac:dyDescent="0.25">
      <c r="A18" s="14" t="s">
        <v>11</v>
      </c>
      <c r="B18" s="12"/>
      <c r="C18" s="12"/>
      <c r="D18" s="12"/>
      <c r="E18" s="21">
        <f>E16+E17</f>
        <v>931626.66666666674</v>
      </c>
      <c r="F18" s="12" t="s">
        <v>38</v>
      </c>
      <c r="G18" s="12"/>
      <c r="H18" s="12"/>
      <c r="I18" s="13"/>
    </row>
    <row r="19" spans="1:10" x14ac:dyDescent="0.25">
      <c r="A19" s="14" t="str">
        <f>CONCATENATE("Jordarbejde mm. + ",C19,"  pct.")</f>
        <v>Jordarbejde mm. + 12  pct.</v>
      </c>
      <c r="B19" s="12"/>
      <c r="C19" s="15">
        <v>12</v>
      </c>
      <c r="D19" s="29" t="s">
        <v>36</v>
      </c>
      <c r="E19" s="20">
        <f>E18+(E18*C19/100)</f>
        <v>1043421.8666666667</v>
      </c>
      <c r="F19" s="29" t="s">
        <v>8</v>
      </c>
      <c r="G19" s="12"/>
      <c r="H19" s="12"/>
      <c r="I19" s="13"/>
    </row>
    <row r="20" spans="1:10" x14ac:dyDescent="0.25">
      <c r="A20" s="17" t="s">
        <v>12</v>
      </c>
      <c r="B20" s="2"/>
      <c r="C20" s="2"/>
      <c r="D20" s="2"/>
      <c r="E20" s="42">
        <f>E19/E9</f>
        <v>505.43981481481484</v>
      </c>
      <c r="F20" s="12" t="s">
        <v>38</v>
      </c>
      <c r="G20" s="12"/>
      <c r="H20" s="12"/>
      <c r="I20" s="13"/>
    </row>
    <row r="21" spans="1:10" x14ac:dyDescent="0.25">
      <c r="A21" s="14"/>
      <c r="B21" s="12"/>
      <c r="C21" s="12"/>
      <c r="D21" s="12"/>
      <c r="E21" s="12"/>
      <c r="F21" s="12"/>
      <c r="G21" s="12"/>
      <c r="H21" s="12"/>
      <c r="I21" s="13"/>
    </row>
    <row r="22" spans="1:10" x14ac:dyDescent="0.25">
      <c r="A22" s="14" t="s">
        <v>13</v>
      </c>
      <c r="B22" s="12"/>
      <c r="C22" s="15">
        <v>0.9</v>
      </c>
      <c r="D22" s="12" t="s">
        <v>14</v>
      </c>
      <c r="E22" s="12" t="s">
        <v>30</v>
      </c>
      <c r="F22" s="12"/>
      <c r="G22" s="12"/>
      <c r="H22" s="12"/>
      <c r="I22" s="13"/>
    </row>
    <row r="23" spans="1:10" x14ac:dyDescent="0.25">
      <c r="A23" s="14" t="s">
        <v>15</v>
      </c>
      <c r="B23" s="12"/>
      <c r="C23" s="15">
        <v>30</v>
      </c>
      <c r="D23" s="12"/>
      <c r="E23" s="12" t="s">
        <v>31</v>
      </c>
      <c r="F23" s="12"/>
      <c r="G23" s="12"/>
      <c r="H23" s="12"/>
      <c r="I23" s="13"/>
    </row>
    <row r="24" spans="1:10" x14ac:dyDescent="0.25">
      <c r="A24" s="14" t="s">
        <v>16</v>
      </c>
      <c r="B24" s="12"/>
      <c r="C24" s="22">
        <f>ROUND(C22*C23/100*E9,0)</f>
        <v>557</v>
      </c>
      <c r="D24" s="12" t="s">
        <v>17</v>
      </c>
      <c r="E24" s="12"/>
      <c r="F24" s="12"/>
      <c r="G24" s="12"/>
      <c r="H24" s="12"/>
      <c r="I24" s="13"/>
    </row>
    <row r="25" spans="1:10" x14ac:dyDescent="0.25">
      <c r="A25" s="17" t="s">
        <v>39</v>
      </c>
      <c r="B25" s="2"/>
      <c r="C25" s="30"/>
      <c r="D25" s="2"/>
      <c r="E25" s="2"/>
      <c r="F25" s="31">
        <f>E19/(C24*1000)</f>
        <v>1.8732888090963495</v>
      </c>
      <c r="G25" s="2" t="s">
        <v>32</v>
      </c>
      <c r="H25" s="31">
        <f>E20/C22</f>
        <v>561.5997942386831</v>
      </c>
      <c r="I25" s="24" t="s">
        <v>33</v>
      </c>
    </row>
    <row r="26" spans="1:10" x14ac:dyDescent="0.25">
      <c r="A26" s="32"/>
      <c r="B26" s="33"/>
      <c r="C26" s="34"/>
      <c r="D26" s="34"/>
      <c r="E26" s="34"/>
      <c r="F26" s="35"/>
      <c r="G26" s="34"/>
      <c r="H26" s="34"/>
      <c r="I26" s="36"/>
    </row>
    <row r="27" spans="1:10" x14ac:dyDescent="0.25">
      <c r="A27" s="14" t="s">
        <v>27</v>
      </c>
      <c r="B27" s="12"/>
      <c r="C27" s="26"/>
      <c r="D27" s="26"/>
      <c r="E27" s="26"/>
      <c r="F27" s="27"/>
      <c r="G27" s="26"/>
      <c r="H27" s="26"/>
      <c r="I27" s="28"/>
    </row>
    <row r="28" spans="1:10" x14ac:dyDescent="0.25">
      <c r="A28" s="23">
        <v>10</v>
      </c>
      <c r="B28" s="12" t="s">
        <v>18</v>
      </c>
      <c r="C28" s="26"/>
      <c r="D28" s="26"/>
      <c r="E28" s="26"/>
      <c r="F28" s="27"/>
      <c r="G28" s="26"/>
      <c r="H28" s="26"/>
      <c r="I28" s="28"/>
    </row>
    <row r="29" spans="1:10" ht="15.75" thickBot="1" x14ac:dyDescent="0.3">
      <c r="A29" s="23">
        <v>6</v>
      </c>
      <c r="B29" s="12" t="s">
        <v>19</v>
      </c>
      <c r="C29" s="40"/>
      <c r="D29" s="26"/>
      <c r="E29" s="26"/>
      <c r="F29" s="27"/>
      <c r="G29" s="26"/>
      <c r="H29" s="26"/>
      <c r="I29" s="28"/>
    </row>
    <row r="30" spans="1:10" ht="15.75" thickBot="1" x14ac:dyDescent="0.3">
      <c r="A30" s="39" t="str">
        <f>CONCATENATE("Årlig ydelse ved lån på  ", ROUND($E$19/1000000,2)," mil. kr. over en  ",$A$28," års periode med  ",$A$29," % i renter:")</f>
        <v>Årlig ydelse ved lån på  1,04 mil. kr. over en  10 års periode med  6 % i renter:</v>
      </c>
      <c r="B30" s="12"/>
      <c r="C30" s="12"/>
      <c r="D30" s="12"/>
      <c r="E30" s="12"/>
      <c r="F30" s="41">
        <f>-(PMT(A29/100,A28,E19))</f>
        <v>141767.59858650158</v>
      </c>
      <c r="G30" s="26" t="s">
        <v>38</v>
      </c>
      <c r="H30" s="26"/>
      <c r="I30" s="28"/>
    </row>
    <row r="31" spans="1:10" s="38" customFormat="1" hidden="1" x14ac:dyDescent="0.25">
      <c r="A31" s="29"/>
      <c r="B31" s="29"/>
      <c r="C31" s="29"/>
      <c r="D31" s="29"/>
      <c r="E31" s="29"/>
      <c r="F31" s="37">
        <f>(PMT(A29/100,A28,E19))/(C24*1000)*-1</f>
        <v>0.25451992564901543</v>
      </c>
      <c r="G31" s="29" t="s">
        <v>32</v>
      </c>
      <c r="H31" s="37">
        <f>PMT(A29/100,A28,E19)/(E9*C22)*-1</f>
        <v>76.303417380197558</v>
      </c>
      <c r="I31" s="29" t="s">
        <v>33</v>
      </c>
    </row>
    <row r="32" spans="1:10" x14ac:dyDescent="0.25">
      <c r="A32" t="s">
        <v>40</v>
      </c>
      <c r="J32" s="14"/>
    </row>
    <row r="33" spans="1:10" x14ac:dyDescent="0.25">
      <c r="A33" s="2" t="s">
        <v>41</v>
      </c>
      <c r="B33" s="2"/>
      <c r="C33" s="2"/>
      <c r="D33" s="2"/>
      <c r="E33" s="2"/>
      <c r="F33" s="2"/>
      <c r="G33" s="2"/>
      <c r="H33" s="2"/>
      <c r="I33" s="2"/>
      <c r="J33" s="14"/>
    </row>
  </sheetData>
  <pageMargins left="0.7" right="0.7" top="0.75" bottom="0.75" header="0.3" footer="0.3"/>
  <pageSetup paperSize="9" scale="8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D93"/>
  <sheetViews>
    <sheetView workbookViewId="0">
      <selection activeCell="D10" sqref="D10"/>
    </sheetView>
  </sheetViews>
  <sheetFormatPr defaultRowHeight="15" x14ac:dyDescent="0.25"/>
  <sheetData>
    <row r="3" spans="2:4" x14ac:dyDescent="0.25">
      <c r="B3" t="s">
        <v>1</v>
      </c>
      <c r="D3" t="s">
        <v>25</v>
      </c>
    </row>
    <row r="4" spans="2:4" x14ac:dyDescent="0.25">
      <c r="B4">
        <v>1</v>
      </c>
      <c r="D4" t="s">
        <v>23</v>
      </c>
    </row>
    <row r="5" spans="2:4" x14ac:dyDescent="0.25">
      <c r="B5">
        <v>1.25</v>
      </c>
      <c r="D5" t="s">
        <v>24</v>
      </c>
    </row>
    <row r="6" spans="2:4" x14ac:dyDescent="0.25">
      <c r="B6">
        <v>1.5</v>
      </c>
    </row>
    <row r="7" spans="2:4" x14ac:dyDescent="0.25">
      <c r="B7">
        <v>1.75</v>
      </c>
    </row>
    <row r="8" spans="2:4" x14ac:dyDescent="0.25">
      <c r="B8">
        <v>2</v>
      </c>
    </row>
    <row r="9" spans="2:4" x14ac:dyDescent="0.25">
      <c r="B9">
        <v>2.25</v>
      </c>
    </row>
    <row r="10" spans="2:4" x14ac:dyDescent="0.25">
      <c r="B10">
        <v>2.5</v>
      </c>
    </row>
    <row r="11" spans="2:4" x14ac:dyDescent="0.25">
      <c r="B11">
        <v>2.75</v>
      </c>
    </row>
    <row r="12" spans="2:4" x14ac:dyDescent="0.25">
      <c r="B12">
        <v>3</v>
      </c>
    </row>
    <row r="13" spans="2:4" x14ac:dyDescent="0.25">
      <c r="B13">
        <v>3.25</v>
      </c>
    </row>
    <row r="14" spans="2:4" x14ac:dyDescent="0.25">
      <c r="B14">
        <v>3.5</v>
      </c>
    </row>
    <row r="15" spans="2:4" x14ac:dyDescent="0.25">
      <c r="B15">
        <v>3.75</v>
      </c>
    </row>
    <row r="16" spans="2:4" x14ac:dyDescent="0.25">
      <c r="B16">
        <v>4</v>
      </c>
    </row>
    <row r="18" spans="2:2" x14ac:dyDescent="0.25">
      <c r="B18" t="s">
        <v>4</v>
      </c>
    </row>
    <row r="19" spans="2:2" x14ac:dyDescent="0.25">
      <c r="B19">
        <v>10</v>
      </c>
    </row>
    <row r="20" spans="2:2" x14ac:dyDescent="0.25">
      <c r="B20">
        <v>12</v>
      </c>
    </row>
    <row r="21" spans="2:2" x14ac:dyDescent="0.25">
      <c r="B21">
        <v>14</v>
      </c>
    </row>
    <row r="22" spans="2:2" x14ac:dyDescent="0.25">
      <c r="B22">
        <v>16</v>
      </c>
    </row>
    <row r="23" spans="2:2" x14ac:dyDescent="0.25">
      <c r="B23">
        <v>18</v>
      </c>
    </row>
    <row r="24" spans="2:2" x14ac:dyDescent="0.25">
      <c r="B24">
        <v>20</v>
      </c>
    </row>
    <row r="25" spans="2:2" x14ac:dyDescent="0.25">
      <c r="B25">
        <v>22</v>
      </c>
    </row>
    <row r="26" spans="2:2" x14ac:dyDescent="0.25">
      <c r="B26">
        <v>24</v>
      </c>
    </row>
    <row r="27" spans="2:2" x14ac:dyDescent="0.25">
      <c r="B27">
        <v>26</v>
      </c>
    </row>
    <row r="28" spans="2:2" x14ac:dyDescent="0.25">
      <c r="B28">
        <v>28</v>
      </c>
    </row>
    <row r="29" spans="2:2" x14ac:dyDescent="0.25">
      <c r="B29">
        <v>30</v>
      </c>
    </row>
    <row r="30" spans="2:2" x14ac:dyDescent="0.25">
      <c r="B30">
        <v>32</v>
      </c>
    </row>
    <row r="31" spans="2:2" x14ac:dyDescent="0.25">
      <c r="B31">
        <v>34</v>
      </c>
    </row>
    <row r="32" spans="2:2" x14ac:dyDescent="0.25">
      <c r="B32">
        <v>36</v>
      </c>
    </row>
    <row r="33" spans="2:2" x14ac:dyDescent="0.25">
      <c r="B33">
        <v>38</v>
      </c>
    </row>
    <row r="34" spans="2:2" x14ac:dyDescent="0.25">
      <c r="B34">
        <v>40</v>
      </c>
    </row>
    <row r="35" spans="2:2" x14ac:dyDescent="0.25">
      <c r="B35">
        <v>42</v>
      </c>
    </row>
    <row r="36" spans="2:2" x14ac:dyDescent="0.25">
      <c r="B36">
        <v>44</v>
      </c>
    </row>
    <row r="37" spans="2:2" x14ac:dyDescent="0.25">
      <c r="B37">
        <v>46</v>
      </c>
    </row>
    <row r="38" spans="2:2" x14ac:dyDescent="0.25">
      <c r="B38">
        <v>48</v>
      </c>
    </row>
    <row r="39" spans="2:2" x14ac:dyDescent="0.25">
      <c r="B39">
        <v>50</v>
      </c>
    </row>
    <row r="40" spans="2:2" x14ac:dyDescent="0.25">
      <c r="B40">
        <v>52</v>
      </c>
    </row>
    <row r="41" spans="2:2" x14ac:dyDescent="0.25">
      <c r="B41">
        <v>54</v>
      </c>
    </row>
    <row r="42" spans="2:2" x14ac:dyDescent="0.25">
      <c r="B42">
        <v>56</v>
      </c>
    </row>
    <row r="43" spans="2:2" x14ac:dyDescent="0.25">
      <c r="B43">
        <v>58</v>
      </c>
    </row>
    <row r="44" spans="2:2" x14ac:dyDescent="0.25">
      <c r="B44">
        <v>60</v>
      </c>
    </row>
    <row r="45" spans="2:2" x14ac:dyDescent="0.25">
      <c r="B45">
        <v>62</v>
      </c>
    </row>
    <row r="46" spans="2:2" x14ac:dyDescent="0.25">
      <c r="B46">
        <v>64</v>
      </c>
    </row>
    <row r="47" spans="2:2" x14ac:dyDescent="0.25">
      <c r="B47">
        <v>66</v>
      </c>
    </row>
    <row r="48" spans="2:2" x14ac:dyDescent="0.25">
      <c r="B48">
        <v>68</v>
      </c>
    </row>
    <row r="49" spans="2:2" x14ac:dyDescent="0.25">
      <c r="B49">
        <v>70</v>
      </c>
    </row>
    <row r="50" spans="2:2" x14ac:dyDescent="0.25">
      <c r="B50">
        <v>72</v>
      </c>
    </row>
    <row r="51" spans="2:2" x14ac:dyDescent="0.25">
      <c r="B51">
        <v>74</v>
      </c>
    </row>
    <row r="52" spans="2:2" x14ac:dyDescent="0.25">
      <c r="B52">
        <v>76</v>
      </c>
    </row>
    <row r="53" spans="2:2" x14ac:dyDescent="0.25">
      <c r="B53">
        <v>78</v>
      </c>
    </row>
    <row r="54" spans="2:2" x14ac:dyDescent="0.25">
      <c r="B54">
        <v>80</v>
      </c>
    </row>
    <row r="55" spans="2:2" x14ac:dyDescent="0.25">
      <c r="B55">
        <v>82</v>
      </c>
    </row>
    <row r="56" spans="2:2" x14ac:dyDescent="0.25">
      <c r="B56">
        <v>84</v>
      </c>
    </row>
    <row r="57" spans="2:2" x14ac:dyDescent="0.25">
      <c r="B57">
        <v>86</v>
      </c>
    </row>
    <row r="58" spans="2:2" x14ac:dyDescent="0.25">
      <c r="B58">
        <v>88</v>
      </c>
    </row>
    <row r="59" spans="2:2" x14ac:dyDescent="0.25">
      <c r="B59">
        <v>90</v>
      </c>
    </row>
    <row r="60" spans="2:2" x14ac:dyDescent="0.25">
      <c r="B60">
        <v>92</v>
      </c>
    </row>
    <row r="61" spans="2:2" x14ac:dyDescent="0.25">
      <c r="B61">
        <v>94</v>
      </c>
    </row>
    <row r="62" spans="2:2" x14ac:dyDescent="0.25">
      <c r="B62">
        <v>96</v>
      </c>
    </row>
    <row r="63" spans="2:2" x14ac:dyDescent="0.25">
      <c r="B63">
        <v>98</v>
      </c>
    </row>
    <row r="64" spans="2:2" x14ac:dyDescent="0.25">
      <c r="B64">
        <v>100</v>
      </c>
    </row>
    <row r="66" spans="2:2" x14ac:dyDescent="0.25">
      <c r="B66" t="s">
        <v>4</v>
      </c>
    </row>
    <row r="67" spans="2:2" x14ac:dyDescent="0.25">
      <c r="B67">
        <v>4</v>
      </c>
    </row>
    <row r="68" spans="2:2" x14ac:dyDescent="0.25">
      <c r="B68">
        <v>6</v>
      </c>
    </row>
    <row r="69" spans="2:2" x14ac:dyDescent="0.25">
      <c r="B69">
        <v>8</v>
      </c>
    </row>
    <row r="70" spans="2:2" x14ac:dyDescent="0.25">
      <c r="B70">
        <v>10</v>
      </c>
    </row>
    <row r="71" spans="2:2" x14ac:dyDescent="0.25">
      <c r="B71">
        <v>12</v>
      </c>
    </row>
    <row r="72" spans="2:2" x14ac:dyDescent="0.25">
      <c r="B72">
        <v>14</v>
      </c>
    </row>
    <row r="73" spans="2:2" x14ac:dyDescent="0.25">
      <c r="B73">
        <v>16</v>
      </c>
    </row>
    <row r="74" spans="2:2" x14ac:dyDescent="0.25">
      <c r="B74">
        <v>18</v>
      </c>
    </row>
    <row r="75" spans="2:2" x14ac:dyDescent="0.25">
      <c r="B75">
        <v>20</v>
      </c>
    </row>
    <row r="78" spans="2:2" x14ac:dyDescent="0.25">
      <c r="B78" t="s">
        <v>20</v>
      </c>
    </row>
    <row r="79" spans="2:2" x14ac:dyDescent="0.25">
      <c r="B79">
        <v>5</v>
      </c>
    </row>
    <row r="80" spans="2:2" x14ac:dyDescent="0.25">
      <c r="B80">
        <v>10</v>
      </c>
    </row>
    <row r="81" spans="2:2" x14ac:dyDescent="0.25">
      <c r="B81">
        <v>15</v>
      </c>
    </row>
    <row r="82" spans="2:2" x14ac:dyDescent="0.25">
      <c r="B82">
        <v>20</v>
      </c>
    </row>
    <row r="84" spans="2:2" x14ac:dyDescent="0.25">
      <c r="B84" t="s">
        <v>21</v>
      </c>
    </row>
    <row r="85" spans="2:2" x14ac:dyDescent="0.25">
      <c r="B85">
        <v>2</v>
      </c>
    </row>
    <row r="86" spans="2:2" x14ac:dyDescent="0.25">
      <c r="B86">
        <v>3</v>
      </c>
    </row>
    <row r="87" spans="2:2" x14ac:dyDescent="0.25">
      <c r="B87">
        <v>4</v>
      </c>
    </row>
    <row r="88" spans="2:2" x14ac:dyDescent="0.25">
      <c r="B88">
        <v>5</v>
      </c>
    </row>
    <row r="89" spans="2:2" x14ac:dyDescent="0.25">
      <c r="B89">
        <v>6</v>
      </c>
    </row>
    <row r="90" spans="2:2" x14ac:dyDescent="0.25">
      <c r="B90">
        <v>7</v>
      </c>
    </row>
    <row r="91" spans="2:2" x14ac:dyDescent="0.25">
      <c r="B91">
        <v>8</v>
      </c>
    </row>
    <row r="92" spans="2:2" x14ac:dyDescent="0.25">
      <c r="B92">
        <v>9</v>
      </c>
    </row>
    <row r="93" spans="2:2" x14ac:dyDescent="0.25">
      <c r="B93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1</vt:i4>
      </vt:variant>
    </vt:vector>
  </HeadingPairs>
  <TitlesOfParts>
    <vt:vector size="4" baseType="lpstr">
      <vt:lpstr>Introduktion</vt:lpstr>
      <vt:lpstr>Investering i køresilo</vt:lpstr>
      <vt:lpstr>Ark2</vt:lpstr>
      <vt:lpstr>'Investering i køresilo'!Udskriftsområde</vt:lpstr>
    </vt:vector>
  </TitlesOfParts>
  <Company>LF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Jørgensen</dc:creator>
  <cp:lastModifiedBy>Sanne Trampedach</cp:lastModifiedBy>
  <cp:lastPrinted>2022-12-19T09:21:52Z</cp:lastPrinted>
  <dcterms:created xsi:type="dcterms:W3CDTF">2015-02-24T13:53:46Z</dcterms:created>
  <dcterms:modified xsi:type="dcterms:W3CDTF">2022-12-20T06:24:17Z</dcterms:modified>
</cp:coreProperties>
</file>