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sst\Desktop\"/>
    </mc:Choice>
  </mc:AlternateContent>
  <xr:revisionPtr revIDLastSave="0" documentId="8_{59BECC93-0BB0-4DB2-80B2-95F03FF5BF0C}" xr6:coauthVersionLast="47" xr6:coauthVersionMax="47" xr10:uidLastSave="{00000000-0000-0000-0000-000000000000}"/>
  <bookViews>
    <workbookView xWindow="28680" yWindow="-120" windowWidth="29040" windowHeight="15840" tabRatio="646" xr2:uid="{C24C02AB-381F-4485-80FE-6E9489C65A2C}"/>
  </bookViews>
  <sheets>
    <sheet name="Introduktion" sheetId="7" r:id="rId1"/>
    <sheet name="KONV JB 1+3" sheetId="1" r:id="rId2"/>
    <sheet name="KONV JB 1-4 vand" sheetId="5" r:id="rId3"/>
    <sheet name="KONV JB 5+6" sheetId="8" r:id="rId4"/>
    <sheet name="ØKO JB 1+3" sheetId="4" r:id="rId5"/>
    <sheet name="ØKO JB 1-4 vand " sheetId="6" r:id="rId6"/>
    <sheet name="ØKO JB 5+6" sheetId="9" r:id="rId7"/>
    <sheet name="KONV JB 1+3 LÅST" sheetId="22" r:id="rId8"/>
    <sheet name="KONV JB 1-4 vand LÅST" sheetId="23" r:id="rId9"/>
    <sheet name="KONV JB 5+6 LÅST" sheetId="24" r:id="rId10"/>
    <sheet name="ØKO JB 1+3 LÅST" sheetId="19" r:id="rId11"/>
    <sheet name="ØKO JB 1-4 vand  LÅST" sheetId="20" r:id="rId12"/>
    <sheet name="ØKO JB 5+6 LÅST" sheetId="21" r:id="rId13"/>
  </sheets>
  <definedNames>
    <definedName name="_xlnm.Print_Area" localSheetId="1">'KONV JB 1+3'!$B$2:$X$54</definedName>
    <definedName name="_xlnm.Print_Area" localSheetId="7">'KONV JB 1+3 LÅST'!$B$2:$X$54</definedName>
    <definedName name="_xlnm.Print_Area" localSheetId="2">'KONV JB 1-4 vand'!$B$2:$X$57</definedName>
    <definedName name="_xlnm.Print_Area" localSheetId="8">'KONV JB 1-4 vand LÅST'!$B$2:$X$57</definedName>
    <definedName name="_xlnm.Print_Area" localSheetId="4">'ØKO JB 1+3'!$B$2:$R$48</definedName>
    <definedName name="_xlnm.Print_Area" localSheetId="10">'ØKO JB 1+3 LÅST'!$B$2:$R$48</definedName>
    <definedName name="_xlnm.Print_Area" localSheetId="5">'ØKO JB 1-4 vand '!$B$2:$R$51</definedName>
    <definedName name="_xlnm.Print_Area" localSheetId="11">'ØKO JB 1-4 vand  LÅST'!$B$2:$R$51</definedName>
    <definedName name="_xlnm.Print_Area" localSheetId="6">'ØKO JB 5+6'!$B$2:$R$48</definedName>
    <definedName name="_xlnm.Print_Area" localSheetId="12">'ØKO JB 5+6 LÅST'!$B$2:$R$48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X51" i="24"/>
  <c r="R51" i="24"/>
  <c r="X50" i="24"/>
  <c r="R50" i="24"/>
  <c r="X49" i="24"/>
  <c r="R49" i="24"/>
  <c r="X48" i="24"/>
  <c r="R48" i="24"/>
  <c r="X47" i="24"/>
  <c r="R47" i="24"/>
  <c r="L47" i="24"/>
  <c r="X46" i="24"/>
  <c r="R46" i="24"/>
  <c r="L46" i="24"/>
  <c r="X45" i="24"/>
  <c r="R45" i="24"/>
  <c r="L45" i="24"/>
  <c r="X44" i="24"/>
  <c r="X53" i="24" s="1"/>
  <c r="R44" i="24"/>
  <c r="L44" i="24"/>
  <c r="F44" i="24"/>
  <c r="X43" i="24"/>
  <c r="R43" i="24"/>
  <c r="L43" i="24"/>
  <c r="F43" i="24"/>
  <c r="R42" i="24"/>
  <c r="R53" i="24" s="1"/>
  <c r="L42" i="24"/>
  <c r="L49" i="24" s="1"/>
  <c r="D13" i="24" s="1"/>
  <c r="D14" i="24" s="1"/>
  <c r="D15" i="24" s="1"/>
  <c r="F42" i="24"/>
  <c r="F41" i="24"/>
  <c r="F40" i="24"/>
  <c r="X39" i="24"/>
  <c r="F39" i="24"/>
  <c r="F46" i="24" s="1"/>
  <c r="D7" i="24" s="1"/>
  <c r="D8" i="24" s="1"/>
  <c r="D9" i="24" s="1"/>
  <c r="L37" i="24"/>
  <c r="F35" i="24"/>
  <c r="E7" i="24" s="1"/>
  <c r="X34" i="24"/>
  <c r="F34" i="24"/>
  <c r="X33" i="24"/>
  <c r="L33" i="24"/>
  <c r="X32" i="24"/>
  <c r="R32" i="24"/>
  <c r="L32" i="24"/>
  <c r="F32" i="24"/>
  <c r="X31" i="24"/>
  <c r="R31" i="24"/>
  <c r="R38" i="24" s="1"/>
  <c r="L31" i="24"/>
  <c r="L38" i="24" s="1"/>
  <c r="E13" i="24" s="1"/>
  <c r="F31" i="24"/>
  <c r="F28" i="24"/>
  <c r="F36" i="24" s="1"/>
  <c r="X27" i="24"/>
  <c r="R27" i="24"/>
  <c r="L27" i="24"/>
  <c r="L28" i="24" s="1"/>
  <c r="L39" i="24" s="1"/>
  <c r="F27" i="24"/>
  <c r="X26" i="24"/>
  <c r="X28" i="24" s="1"/>
  <c r="X40" i="24" s="1"/>
  <c r="X54" i="24" s="1"/>
  <c r="R26" i="24"/>
  <c r="R28" i="24" s="1"/>
  <c r="R39" i="24" s="1"/>
  <c r="R54" i="24" s="1"/>
  <c r="X54" i="23"/>
  <c r="R54" i="23"/>
  <c r="F7" i="23" s="1"/>
  <c r="X53" i="23"/>
  <c r="R53" i="23"/>
  <c r="X52" i="23"/>
  <c r="R52" i="23"/>
  <c r="X51" i="23"/>
  <c r="R51" i="23"/>
  <c r="X50" i="23"/>
  <c r="R50" i="23"/>
  <c r="L50" i="23"/>
  <c r="X49" i="23"/>
  <c r="R49" i="23"/>
  <c r="L49" i="23"/>
  <c r="X48" i="23"/>
  <c r="R48" i="23"/>
  <c r="L48" i="23"/>
  <c r="X47" i="23"/>
  <c r="R47" i="23"/>
  <c r="L47" i="23"/>
  <c r="F47" i="23"/>
  <c r="X46" i="23"/>
  <c r="R46" i="23"/>
  <c r="L46" i="23"/>
  <c r="F46" i="23"/>
  <c r="X45" i="23"/>
  <c r="R45" i="23"/>
  <c r="L45" i="23"/>
  <c r="F45" i="23"/>
  <c r="X44" i="23"/>
  <c r="R44" i="23"/>
  <c r="L44" i="23"/>
  <c r="F44" i="23"/>
  <c r="X43" i="23"/>
  <c r="X56" i="23" s="1"/>
  <c r="R43" i="23"/>
  <c r="L43" i="23"/>
  <c r="F43" i="23"/>
  <c r="R42" i="23"/>
  <c r="R56" i="23" s="1"/>
  <c r="L42" i="23"/>
  <c r="L52" i="23" s="1"/>
  <c r="D13" i="23" s="1"/>
  <c r="D14" i="23" s="1"/>
  <c r="D15" i="23" s="1"/>
  <c r="F42" i="23"/>
  <c r="F41" i="23"/>
  <c r="F40" i="23"/>
  <c r="F39" i="23"/>
  <c r="F49" i="23" s="1"/>
  <c r="D7" i="23" s="1"/>
  <c r="D8" i="23" s="1"/>
  <c r="D9" i="23" s="1"/>
  <c r="R38" i="23"/>
  <c r="L37" i="23"/>
  <c r="X34" i="23"/>
  <c r="F34" i="23"/>
  <c r="X33" i="23"/>
  <c r="L33" i="23"/>
  <c r="X32" i="23"/>
  <c r="R32" i="23"/>
  <c r="L32" i="23"/>
  <c r="F32" i="23"/>
  <c r="X31" i="23"/>
  <c r="X39" i="23" s="1"/>
  <c r="R31" i="23"/>
  <c r="L31" i="23"/>
  <c r="L38" i="23" s="1"/>
  <c r="E13" i="23" s="1"/>
  <c r="F31" i="23"/>
  <c r="F35" i="23" s="1"/>
  <c r="E7" i="23" s="1"/>
  <c r="X27" i="23"/>
  <c r="R27" i="23"/>
  <c r="L27" i="23"/>
  <c r="L28" i="23" s="1"/>
  <c r="F27" i="23"/>
  <c r="F28" i="23" s="1"/>
  <c r="F36" i="23" s="1"/>
  <c r="X26" i="23"/>
  <c r="X28" i="23" s="1"/>
  <c r="X40" i="23" s="1"/>
  <c r="X57" i="23" s="1"/>
  <c r="F13" i="23" s="1"/>
  <c r="R26" i="23"/>
  <c r="R28" i="23" s="1"/>
  <c r="R39" i="23" s="1"/>
  <c r="R57" i="23" s="1"/>
  <c r="X51" i="22"/>
  <c r="R51" i="22"/>
  <c r="X50" i="22"/>
  <c r="R50" i="22"/>
  <c r="F50" i="22"/>
  <c r="X49" i="22"/>
  <c r="R49" i="22"/>
  <c r="F49" i="22"/>
  <c r="X48" i="22"/>
  <c r="R48" i="22"/>
  <c r="F48" i="22"/>
  <c r="X47" i="22"/>
  <c r="R47" i="22"/>
  <c r="L47" i="22"/>
  <c r="F47" i="22"/>
  <c r="X46" i="22"/>
  <c r="R46" i="22"/>
  <c r="L46" i="22"/>
  <c r="F46" i="22"/>
  <c r="X45" i="22"/>
  <c r="R45" i="22"/>
  <c r="L45" i="22"/>
  <c r="F45" i="22"/>
  <c r="F52" i="22" s="1"/>
  <c r="D7" i="22" s="1"/>
  <c r="D8" i="22" s="1"/>
  <c r="D9" i="22" s="1"/>
  <c r="X44" i="22"/>
  <c r="R44" i="22"/>
  <c r="L44" i="22"/>
  <c r="X43" i="22"/>
  <c r="X53" i="22" s="1"/>
  <c r="R43" i="22"/>
  <c r="R53" i="22" s="1"/>
  <c r="L43" i="22"/>
  <c r="R42" i="22"/>
  <c r="L42" i="22"/>
  <c r="L49" i="22" s="1"/>
  <c r="D13" i="22" s="1"/>
  <c r="D14" i="22" s="1"/>
  <c r="D15" i="22" s="1"/>
  <c r="L37" i="22"/>
  <c r="F36" i="22"/>
  <c r="X34" i="22"/>
  <c r="X33" i="22"/>
  <c r="L33" i="22"/>
  <c r="X32" i="22"/>
  <c r="R32" i="22"/>
  <c r="L32" i="22"/>
  <c r="F32" i="22"/>
  <c r="F37" i="22" s="1"/>
  <c r="E7" i="22" s="1"/>
  <c r="X31" i="22"/>
  <c r="X39" i="22" s="1"/>
  <c r="R31" i="22"/>
  <c r="R38" i="22" s="1"/>
  <c r="L31" i="22"/>
  <c r="L38" i="22" s="1"/>
  <c r="E13" i="22" s="1"/>
  <c r="F31" i="22"/>
  <c r="L28" i="22"/>
  <c r="F28" i="22"/>
  <c r="X27" i="22"/>
  <c r="R27" i="22"/>
  <c r="L27" i="22"/>
  <c r="F27" i="22"/>
  <c r="X26" i="22"/>
  <c r="X28" i="22" s="1"/>
  <c r="X40" i="22" s="1"/>
  <c r="X54" i="22" s="1"/>
  <c r="R26" i="22"/>
  <c r="R28" i="22" s="1"/>
  <c r="R39" i="22" s="1"/>
  <c r="R54" i="22" s="1"/>
  <c r="R45" i="21"/>
  <c r="R44" i="21"/>
  <c r="R43" i="21"/>
  <c r="L43" i="21"/>
  <c r="R42" i="21"/>
  <c r="L42" i="21"/>
  <c r="R41" i="21"/>
  <c r="L41" i="21"/>
  <c r="F41" i="21"/>
  <c r="R40" i="21"/>
  <c r="L40" i="21"/>
  <c r="F40" i="21"/>
  <c r="R39" i="21"/>
  <c r="L39" i="21"/>
  <c r="F39" i="21"/>
  <c r="R38" i="21"/>
  <c r="L38" i="21"/>
  <c r="F38" i="21"/>
  <c r="R37" i="21"/>
  <c r="L37" i="21"/>
  <c r="L45" i="21" s="1"/>
  <c r="D11" i="21" s="1"/>
  <c r="D12" i="21" s="1"/>
  <c r="F37" i="21"/>
  <c r="F43" i="21" s="1"/>
  <c r="D7" i="21" s="1"/>
  <c r="D8" i="21" s="1"/>
  <c r="R36" i="21"/>
  <c r="R47" i="21" s="1"/>
  <c r="F33" i="21"/>
  <c r="E7" i="21" s="1"/>
  <c r="L32" i="21"/>
  <c r="L33" i="21" s="1"/>
  <c r="E11" i="21" s="1"/>
  <c r="F32" i="21"/>
  <c r="R30" i="21"/>
  <c r="R32" i="21" s="1"/>
  <c r="L30" i="21"/>
  <c r="F30" i="21"/>
  <c r="L27" i="21"/>
  <c r="L34" i="21" s="1"/>
  <c r="L46" i="21" s="1"/>
  <c r="R25" i="21"/>
  <c r="R27" i="21" s="1"/>
  <c r="R33" i="21" s="1"/>
  <c r="R48" i="21" s="1"/>
  <c r="L25" i="21"/>
  <c r="F25" i="21"/>
  <c r="F27" i="21" s="1"/>
  <c r="F34" i="21" s="1"/>
  <c r="F44" i="21" s="1"/>
  <c r="R24" i="21"/>
  <c r="R48" i="20"/>
  <c r="R47" i="20"/>
  <c r="R46" i="20"/>
  <c r="L46" i="20"/>
  <c r="R45" i="20"/>
  <c r="L45" i="20"/>
  <c r="R44" i="20"/>
  <c r="L44" i="20"/>
  <c r="F44" i="20"/>
  <c r="R43" i="20"/>
  <c r="L43" i="20"/>
  <c r="F43" i="20"/>
  <c r="R42" i="20"/>
  <c r="L42" i="20"/>
  <c r="F42" i="20"/>
  <c r="R41" i="20"/>
  <c r="L41" i="20"/>
  <c r="F41" i="20"/>
  <c r="R40" i="20"/>
  <c r="L40" i="20"/>
  <c r="F40" i="20"/>
  <c r="R39" i="20"/>
  <c r="L39" i="20"/>
  <c r="F39" i="20"/>
  <c r="R38" i="20"/>
  <c r="L38" i="20"/>
  <c r="F38" i="20"/>
  <c r="R37" i="20"/>
  <c r="L37" i="20"/>
  <c r="L48" i="20" s="1"/>
  <c r="D11" i="20" s="1"/>
  <c r="D12" i="20" s="1"/>
  <c r="F37" i="20"/>
  <c r="F46" i="20" s="1"/>
  <c r="D7" i="20" s="1"/>
  <c r="D8" i="20" s="1"/>
  <c r="R36" i="20"/>
  <c r="R50" i="20" s="1"/>
  <c r="L32" i="20"/>
  <c r="F32" i="20"/>
  <c r="R30" i="20"/>
  <c r="R32" i="20" s="1"/>
  <c r="L30" i="20"/>
  <c r="L33" i="20" s="1"/>
  <c r="E11" i="20" s="1"/>
  <c r="F30" i="20"/>
  <c r="F33" i="20" s="1"/>
  <c r="E7" i="20" s="1"/>
  <c r="L27" i="20"/>
  <c r="L34" i="20" s="1"/>
  <c r="L49" i="20" s="1"/>
  <c r="F27" i="20"/>
  <c r="F34" i="20" s="1"/>
  <c r="R25" i="20"/>
  <c r="L25" i="20"/>
  <c r="F25" i="20"/>
  <c r="R24" i="20"/>
  <c r="R27" i="20" s="1"/>
  <c r="R33" i="20" s="1"/>
  <c r="R45" i="19"/>
  <c r="R44" i="19"/>
  <c r="R43" i="19"/>
  <c r="L43" i="19"/>
  <c r="R42" i="19"/>
  <c r="L42" i="19"/>
  <c r="R41" i="19"/>
  <c r="L41" i="19"/>
  <c r="F41" i="19"/>
  <c r="R40" i="19"/>
  <c r="L40" i="19"/>
  <c r="F40" i="19"/>
  <c r="R39" i="19"/>
  <c r="L39" i="19"/>
  <c r="F39" i="19"/>
  <c r="R38" i="19"/>
  <c r="L38" i="19"/>
  <c r="F38" i="19"/>
  <c r="R37" i="19"/>
  <c r="R47" i="19" s="1"/>
  <c r="L37" i="19"/>
  <c r="L45" i="19" s="1"/>
  <c r="D11" i="19" s="1"/>
  <c r="D12" i="19" s="1"/>
  <c r="F37" i="19"/>
  <c r="F43" i="19" s="1"/>
  <c r="D7" i="19" s="1"/>
  <c r="D8" i="19" s="1"/>
  <c r="R36" i="19"/>
  <c r="L33" i="19"/>
  <c r="E11" i="19" s="1"/>
  <c r="F33" i="19"/>
  <c r="E7" i="19" s="1"/>
  <c r="R32" i="19"/>
  <c r="L32" i="19"/>
  <c r="F32" i="19"/>
  <c r="R30" i="19"/>
  <c r="L30" i="19"/>
  <c r="F30" i="19"/>
  <c r="R27" i="19"/>
  <c r="R33" i="19" s="1"/>
  <c r="R48" i="19" s="1"/>
  <c r="L27" i="19"/>
  <c r="L34" i="19" s="1"/>
  <c r="L46" i="19" s="1"/>
  <c r="F27" i="19"/>
  <c r="F34" i="19" s="1"/>
  <c r="F44" i="19" s="1"/>
  <c r="R25" i="19"/>
  <c r="L25" i="19"/>
  <c r="F25" i="19"/>
  <c r="R24" i="19"/>
  <c r="R45" i="4"/>
  <c r="R44" i="4"/>
  <c r="R43" i="4"/>
  <c r="R42" i="4"/>
  <c r="R41" i="4"/>
  <c r="R40" i="4"/>
  <c r="R39" i="4"/>
  <c r="R38" i="4"/>
  <c r="R37" i="4"/>
  <c r="R47" i="4" s="1"/>
  <c r="R36" i="4"/>
  <c r="R32" i="4"/>
  <c r="R30" i="4"/>
  <c r="R25" i="4"/>
  <c r="R27" i="4" s="1"/>
  <c r="R33" i="4" s="1"/>
  <c r="R48" i="4" s="1"/>
  <c r="R24" i="4"/>
  <c r="L43" i="4"/>
  <c r="L42" i="4"/>
  <c r="L41" i="4"/>
  <c r="L40" i="4"/>
  <c r="L39" i="4"/>
  <c r="L38" i="4"/>
  <c r="L37" i="4"/>
  <c r="L45" i="4" s="1"/>
  <c r="L32" i="4"/>
  <c r="L33" i="4" s="1"/>
  <c r="L34" i="4" s="1"/>
  <c r="L46" i="4" s="1"/>
  <c r="L30" i="4"/>
  <c r="L27" i="4"/>
  <c r="L25" i="4"/>
  <c r="F41" i="4"/>
  <c r="F40" i="4"/>
  <c r="F39" i="4"/>
  <c r="F38" i="4"/>
  <c r="F37" i="4"/>
  <c r="F43" i="4" s="1"/>
  <c r="F33" i="4"/>
  <c r="F32" i="4"/>
  <c r="F30" i="4"/>
  <c r="F25" i="4"/>
  <c r="F27" i="4" s="1"/>
  <c r="F34" i="4" s="1"/>
  <c r="F44" i="4" s="1"/>
  <c r="F11" i="9"/>
  <c r="D11" i="9"/>
  <c r="F7" i="9"/>
  <c r="D7" i="9"/>
  <c r="L43" i="9"/>
  <c r="L42" i="9"/>
  <c r="L41" i="9"/>
  <c r="L40" i="9"/>
  <c r="L39" i="9"/>
  <c r="L38" i="9"/>
  <c r="L37" i="9"/>
  <c r="L33" i="9"/>
  <c r="L32" i="9"/>
  <c r="L30" i="9"/>
  <c r="L27" i="9"/>
  <c r="L25" i="9"/>
  <c r="F41" i="9"/>
  <c r="F40" i="9"/>
  <c r="F39" i="9"/>
  <c r="F38" i="9"/>
  <c r="F37" i="9"/>
  <c r="F32" i="9"/>
  <c r="F30" i="9"/>
  <c r="F27" i="9"/>
  <c r="F25" i="9"/>
  <c r="R45" i="9"/>
  <c r="R44" i="9"/>
  <c r="R43" i="9"/>
  <c r="R42" i="9"/>
  <c r="R41" i="9"/>
  <c r="R40" i="9"/>
  <c r="R39" i="9"/>
  <c r="R38" i="9"/>
  <c r="R37" i="9"/>
  <c r="R36" i="9"/>
  <c r="R32" i="9"/>
  <c r="R30" i="9"/>
  <c r="R25" i="9"/>
  <c r="R27" i="9" s="1"/>
  <c r="R33" i="9" s="1"/>
  <c r="R24" i="9"/>
  <c r="X51" i="8"/>
  <c r="X50" i="8"/>
  <c r="X49" i="8"/>
  <c r="X48" i="8"/>
  <c r="X47" i="8"/>
  <c r="X46" i="8"/>
  <c r="X45" i="8"/>
  <c r="X44" i="8"/>
  <c r="X43" i="8"/>
  <c r="X34" i="8"/>
  <c r="X33" i="8"/>
  <c r="X32" i="8"/>
  <c r="X31" i="8"/>
  <c r="X27" i="8"/>
  <c r="X26" i="8"/>
  <c r="R51" i="8"/>
  <c r="R50" i="8"/>
  <c r="R49" i="8"/>
  <c r="R48" i="8"/>
  <c r="R47" i="8"/>
  <c r="R46" i="8"/>
  <c r="R45" i="8"/>
  <c r="R44" i="8"/>
  <c r="R43" i="8"/>
  <c r="R42" i="8"/>
  <c r="R32" i="8"/>
  <c r="R31" i="8"/>
  <c r="R27" i="8"/>
  <c r="R26" i="8"/>
  <c r="L47" i="8"/>
  <c r="L46" i="8"/>
  <c r="L45" i="8"/>
  <c r="L44" i="8"/>
  <c r="L43" i="8"/>
  <c r="L42" i="8"/>
  <c r="L37" i="8"/>
  <c r="L33" i="8"/>
  <c r="L32" i="8"/>
  <c r="L31" i="8"/>
  <c r="L27" i="8"/>
  <c r="L28" i="8" s="1"/>
  <c r="F44" i="8"/>
  <c r="F43" i="8"/>
  <c r="F42" i="8"/>
  <c r="F41" i="8"/>
  <c r="F40" i="8"/>
  <c r="F39" i="8"/>
  <c r="F34" i="8"/>
  <c r="F32" i="8"/>
  <c r="F31" i="8"/>
  <c r="F27" i="8"/>
  <c r="F28" i="8" s="1"/>
  <c r="E11" i="6"/>
  <c r="D11" i="6"/>
  <c r="E7" i="6"/>
  <c r="D7" i="6"/>
  <c r="L46" i="6"/>
  <c r="L45" i="6"/>
  <c r="L44" i="6"/>
  <c r="L43" i="6"/>
  <c r="L42" i="6"/>
  <c r="L41" i="6"/>
  <c r="L40" i="6"/>
  <c r="L39" i="6"/>
  <c r="L38" i="6"/>
  <c r="L37" i="6"/>
  <c r="L48" i="6" s="1"/>
  <c r="L32" i="6"/>
  <c r="L30" i="6"/>
  <c r="L33" i="6" s="1"/>
  <c r="L27" i="6"/>
  <c r="L34" i="6" s="1"/>
  <c r="L49" i="6" s="1"/>
  <c r="L25" i="6"/>
  <c r="F44" i="6"/>
  <c r="F43" i="6"/>
  <c r="D8" i="6" s="1"/>
  <c r="F42" i="6"/>
  <c r="F41" i="6"/>
  <c r="F40" i="6"/>
  <c r="F39" i="6"/>
  <c r="F38" i="6"/>
  <c r="F37" i="6"/>
  <c r="F46" i="6" s="1"/>
  <c r="F33" i="6"/>
  <c r="F32" i="6"/>
  <c r="F30" i="6"/>
  <c r="F25" i="6"/>
  <c r="F27" i="6" s="1"/>
  <c r="F34" i="6" s="1"/>
  <c r="R48" i="6"/>
  <c r="R50" i="6" s="1"/>
  <c r="R47" i="6"/>
  <c r="R46" i="6"/>
  <c r="R45" i="6"/>
  <c r="R44" i="6"/>
  <c r="R43" i="6"/>
  <c r="R42" i="6"/>
  <c r="R41" i="6"/>
  <c r="R40" i="6"/>
  <c r="R39" i="6"/>
  <c r="R38" i="6"/>
  <c r="R37" i="6"/>
  <c r="R36" i="6"/>
  <c r="R30" i="6"/>
  <c r="R32" i="6" s="1"/>
  <c r="R25" i="6"/>
  <c r="R24" i="6"/>
  <c r="R27" i="6" s="1"/>
  <c r="D12" i="6"/>
  <c r="X54" i="5"/>
  <c r="X53" i="5"/>
  <c r="X52" i="5"/>
  <c r="X51" i="5"/>
  <c r="X50" i="5"/>
  <c r="X49" i="5"/>
  <c r="X48" i="5"/>
  <c r="X47" i="5"/>
  <c r="X46" i="5"/>
  <c r="X45" i="5"/>
  <c r="X44" i="5"/>
  <c r="X43" i="5"/>
  <c r="X34" i="5"/>
  <c r="X33" i="5"/>
  <c r="X32" i="5"/>
  <c r="X31" i="5"/>
  <c r="X39" i="5" s="1"/>
  <c r="X27" i="5"/>
  <c r="X26" i="5"/>
  <c r="R54" i="5"/>
  <c r="F7" i="5" s="1"/>
  <c r="R53" i="5"/>
  <c r="R52" i="5"/>
  <c r="R51" i="5"/>
  <c r="R50" i="5"/>
  <c r="R49" i="5"/>
  <c r="R48" i="5"/>
  <c r="R47" i="5"/>
  <c r="R46" i="5"/>
  <c r="R45" i="5"/>
  <c r="R44" i="5"/>
  <c r="R43" i="5"/>
  <c r="R42" i="5"/>
  <c r="R32" i="5"/>
  <c r="R38" i="5" s="1"/>
  <c r="R31" i="5"/>
  <c r="R27" i="5"/>
  <c r="R26" i="5"/>
  <c r="L50" i="5"/>
  <c r="L49" i="5"/>
  <c r="L48" i="5"/>
  <c r="L47" i="5"/>
  <c r="L46" i="5"/>
  <c r="L45" i="5"/>
  <c r="L44" i="5"/>
  <c r="L43" i="5"/>
  <c r="L42" i="5"/>
  <c r="L37" i="5"/>
  <c r="L33" i="5"/>
  <c r="L32" i="5"/>
  <c r="L31" i="5"/>
  <c r="L27" i="5"/>
  <c r="L28" i="5" s="1"/>
  <c r="F47" i="5"/>
  <c r="F46" i="5"/>
  <c r="F45" i="5"/>
  <c r="F44" i="5"/>
  <c r="F43" i="5"/>
  <c r="F42" i="5"/>
  <c r="F41" i="5"/>
  <c r="F40" i="5"/>
  <c r="F39" i="5"/>
  <c r="F34" i="5"/>
  <c r="F32" i="5"/>
  <c r="F31" i="5"/>
  <c r="F27" i="5"/>
  <c r="F28" i="5" s="1"/>
  <c r="X51" i="1"/>
  <c r="X50" i="1"/>
  <c r="X49" i="1"/>
  <c r="X48" i="1"/>
  <c r="X47" i="1"/>
  <c r="X46" i="1"/>
  <c r="X45" i="1"/>
  <c r="X44" i="1"/>
  <c r="X43" i="1"/>
  <c r="X34" i="1"/>
  <c r="X33" i="1"/>
  <c r="X32" i="1"/>
  <c r="X31" i="1"/>
  <c r="X27" i="1"/>
  <c r="X26" i="1"/>
  <c r="R51" i="1"/>
  <c r="R50" i="1"/>
  <c r="R49" i="1"/>
  <c r="R48" i="1"/>
  <c r="R47" i="1"/>
  <c r="R46" i="1"/>
  <c r="R45" i="1"/>
  <c r="R44" i="1"/>
  <c r="R43" i="1"/>
  <c r="R42" i="1"/>
  <c r="R32" i="1"/>
  <c r="R31" i="1"/>
  <c r="R27" i="1"/>
  <c r="R26" i="1"/>
  <c r="L47" i="1"/>
  <c r="L46" i="1"/>
  <c r="L45" i="1"/>
  <c r="L44" i="1"/>
  <c r="L43" i="1"/>
  <c r="L42" i="1"/>
  <c r="L37" i="1"/>
  <c r="L33" i="1"/>
  <c r="L32" i="1"/>
  <c r="L31" i="1"/>
  <c r="L27" i="1"/>
  <c r="L28" i="1" s="1"/>
  <c r="F50" i="1"/>
  <c r="F49" i="1"/>
  <c r="F48" i="1"/>
  <c r="F47" i="1"/>
  <c r="F46" i="1"/>
  <c r="F45" i="1"/>
  <c r="F36" i="1"/>
  <c r="F32" i="1"/>
  <c r="F31" i="1"/>
  <c r="F27" i="1"/>
  <c r="F28" i="1" s="1"/>
  <c r="F47" i="24" l="1"/>
  <c r="F8" i="24"/>
  <c r="F14" i="24"/>
  <c r="E14" i="24"/>
  <c r="F13" i="24"/>
  <c r="C13" i="24" s="1"/>
  <c r="G13" i="24" s="1"/>
  <c r="F7" i="24"/>
  <c r="L50" i="24"/>
  <c r="C7" i="24"/>
  <c r="G7" i="24" s="1"/>
  <c r="E8" i="24"/>
  <c r="F8" i="23"/>
  <c r="F14" i="23"/>
  <c r="F50" i="23"/>
  <c r="E14" i="23"/>
  <c r="C13" i="23"/>
  <c r="G13" i="23" s="1"/>
  <c r="L39" i="23"/>
  <c r="L53" i="23" s="1"/>
  <c r="E8" i="23"/>
  <c r="C7" i="23"/>
  <c r="G7" i="23" s="1"/>
  <c r="E14" i="22"/>
  <c r="E8" i="22"/>
  <c r="F38" i="22"/>
  <c r="F53" i="22" s="1"/>
  <c r="F8" i="22"/>
  <c r="F14" i="22"/>
  <c r="F7" i="22"/>
  <c r="C7" i="22" s="1"/>
  <c r="G7" i="22" s="1"/>
  <c r="F13" i="22"/>
  <c r="C13" i="22" s="1"/>
  <c r="G13" i="22" s="1"/>
  <c r="L39" i="22"/>
  <c r="L50" i="22" s="1"/>
  <c r="E12" i="21"/>
  <c r="C12" i="21" s="1"/>
  <c r="G12" i="21" s="1"/>
  <c r="E8" i="21"/>
  <c r="C8" i="21" s="1"/>
  <c r="G8" i="21" s="1"/>
  <c r="F11" i="21"/>
  <c r="C11" i="21" s="1"/>
  <c r="G11" i="21" s="1"/>
  <c r="F7" i="21"/>
  <c r="C7" i="21" s="1"/>
  <c r="G7" i="21" s="1"/>
  <c r="E8" i="20"/>
  <c r="C8" i="20" s="1"/>
  <c r="G8" i="20" s="1"/>
  <c r="E12" i="20"/>
  <c r="C12" i="20" s="1"/>
  <c r="G12" i="20" s="1"/>
  <c r="F47" i="20"/>
  <c r="R51" i="20"/>
  <c r="F11" i="19"/>
  <c r="F7" i="19"/>
  <c r="E12" i="19"/>
  <c r="C12" i="19" s="1"/>
  <c r="G12" i="19" s="1"/>
  <c r="C11" i="19"/>
  <c r="G11" i="19" s="1"/>
  <c r="E8" i="19"/>
  <c r="C8" i="19" s="1"/>
  <c r="G8" i="19" s="1"/>
  <c r="C7" i="19"/>
  <c r="G7" i="19" s="1"/>
  <c r="X28" i="5"/>
  <c r="F35" i="5"/>
  <c r="E7" i="5" s="1"/>
  <c r="R28" i="5"/>
  <c r="R39" i="5" s="1"/>
  <c r="R57" i="5" s="1"/>
  <c r="X56" i="5"/>
  <c r="R38" i="8"/>
  <c r="X53" i="8"/>
  <c r="X28" i="8"/>
  <c r="X39" i="8"/>
  <c r="X40" i="8"/>
  <c r="X54" i="8" s="1"/>
  <c r="R28" i="8"/>
  <c r="R39" i="8" s="1"/>
  <c r="R56" i="5"/>
  <c r="L38" i="5"/>
  <c r="E13" i="5" s="1"/>
  <c r="L52" i="5"/>
  <c r="D13" i="5" s="1"/>
  <c r="D14" i="5" s="1"/>
  <c r="D15" i="5" s="1"/>
  <c r="L45" i="9"/>
  <c r="L34" i="9"/>
  <c r="F33" i="9"/>
  <c r="F43" i="9"/>
  <c r="L46" i="9"/>
  <c r="E7" i="9"/>
  <c r="F34" i="9"/>
  <c r="F44" i="9" s="1"/>
  <c r="D12" i="9"/>
  <c r="R47" i="9"/>
  <c r="D8" i="9"/>
  <c r="E11" i="9"/>
  <c r="E12" i="9" s="1"/>
  <c r="R48" i="9"/>
  <c r="E8" i="9"/>
  <c r="C8" i="9" s="1"/>
  <c r="G8" i="9" s="1"/>
  <c r="R53" i="8"/>
  <c r="L38" i="8"/>
  <c r="L39" i="8" s="1"/>
  <c r="F46" i="8"/>
  <c r="D7" i="8" s="1"/>
  <c r="D8" i="8" s="1"/>
  <c r="D9" i="8" s="1"/>
  <c r="L49" i="8"/>
  <c r="D13" i="8" s="1"/>
  <c r="F35" i="8"/>
  <c r="E7" i="8" s="1"/>
  <c r="E8" i="8" s="1"/>
  <c r="F47" i="6"/>
  <c r="R33" i="6"/>
  <c r="R51" i="6" s="1"/>
  <c r="E12" i="6"/>
  <c r="C12" i="6" s="1"/>
  <c r="G12" i="6" s="1"/>
  <c r="E8" i="6"/>
  <c r="C8" i="6" s="1"/>
  <c r="G8" i="6" s="1"/>
  <c r="X40" i="5"/>
  <c r="X57" i="5" s="1"/>
  <c r="F13" i="5" s="1"/>
  <c r="F49" i="5"/>
  <c r="D7" i="5" s="1"/>
  <c r="D8" i="5" s="1"/>
  <c r="D9" i="5" s="1"/>
  <c r="F36" i="5"/>
  <c r="E8" i="5"/>
  <c r="E14" i="5"/>
  <c r="D7" i="4"/>
  <c r="D8" i="4" s="1"/>
  <c r="D11" i="4"/>
  <c r="D12" i="4" s="1"/>
  <c r="X28" i="1"/>
  <c r="R28" i="1"/>
  <c r="X39" i="1"/>
  <c r="X53" i="1"/>
  <c r="L49" i="1"/>
  <c r="D13" i="1" s="1"/>
  <c r="D14" i="1" s="1"/>
  <c r="D15" i="1" s="1"/>
  <c r="R38" i="1"/>
  <c r="L38" i="1"/>
  <c r="R53" i="1"/>
  <c r="F37" i="1"/>
  <c r="F52" i="1"/>
  <c r="E15" i="24" l="1"/>
  <c r="C15" i="24" s="1"/>
  <c r="G15" i="24" s="1"/>
  <c r="C14" i="24"/>
  <c r="G14" i="24" s="1"/>
  <c r="C8" i="24"/>
  <c r="G8" i="24" s="1"/>
  <c r="E9" i="24"/>
  <c r="C9" i="24" s="1"/>
  <c r="G9" i="24" s="1"/>
  <c r="C8" i="23"/>
  <c r="G8" i="23" s="1"/>
  <c r="E9" i="23"/>
  <c r="C9" i="23" s="1"/>
  <c r="G9" i="23" s="1"/>
  <c r="C14" i="23"/>
  <c r="G14" i="23" s="1"/>
  <c r="E15" i="23"/>
  <c r="C15" i="23" s="1"/>
  <c r="G15" i="23" s="1"/>
  <c r="C8" i="22"/>
  <c r="G8" i="22" s="1"/>
  <c r="E9" i="22"/>
  <c r="C9" i="22" s="1"/>
  <c r="G9" i="22" s="1"/>
  <c r="E15" i="22"/>
  <c r="C15" i="22" s="1"/>
  <c r="G15" i="22" s="1"/>
  <c r="C14" i="22"/>
  <c r="G14" i="22" s="1"/>
  <c r="F11" i="20"/>
  <c r="C11" i="20" s="1"/>
  <c r="G11" i="20" s="1"/>
  <c r="F7" i="20"/>
  <c r="C7" i="20" s="1"/>
  <c r="G7" i="20" s="1"/>
  <c r="D7" i="1"/>
  <c r="D8" i="1" s="1"/>
  <c r="D9" i="1" s="1"/>
  <c r="F14" i="5"/>
  <c r="F8" i="5"/>
  <c r="L39" i="5"/>
  <c r="L53" i="5" s="1"/>
  <c r="R54" i="8"/>
  <c r="F36" i="8"/>
  <c r="F47" i="8" s="1"/>
  <c r="E13" i="8"/>
  <c r="E14" i="8" s="1"/>
  <c r="F14" i="8"/>
  <c r="F8" i="8"/>
  <c r="F7" i="8"/>
  <c r="F13" i="8"/>
  <c r="F50" i="5"/>
  <c r="C12" i="9"/>
  <c r="G12" i="9" s="1"/>
  <c r="C11" i="9"/>
  <c r="G11" i="9" s="1"/>
  <c r="C7" i="9"/>
  <c r="G7" i="9" s="1"/>
  <c r="L50" i="8"/>
  <c r="D14" i="8" s="1"/>
  <c r="D15" i="8" s="1"/>
  <c r="E9" i="8"/>
  <c r="C9" i="8" s="1"/>
  <c r="G9" i="8" s="1"/>
  <c r="C7" i="8"/>
  <c r="G7" i="8" s="1"/>
  <c r="C8" i="8"/>
  <c r="G8" i="8" s="1"/>
  <c r="F11" i="6"/>
  <c r="C11" i="6" s="1"/>
  <c r="G11" i="6" s="1"/>
  <c r="F7" i="6"/>
  <c r="C7" i="6"/>
  <c r="G7" i="6" s="1"/>
  <c r="E15" i="5"/>
  <c r="C15" i="5" s="1"/>
  <c r="G15" i="5" s="1"/>
  <c r="C14" i="5"/>
  <c r="G14" i="5" s="1"/>
  <c r="C8" i="5"/>
  <c r="G8" i="5" s="1"/>
  <c r="E9" i="5"/>
  <c r="C9" i="5" s="1"/>
  <c r="G9" i="5" s="1"/>
  <c r="L39" i="1"/>
  <c r="L50" i="1" s="1"/>
  <c r="E13" i="1"/>
  <c r="E11" i="4"/>
  <c r="E12" i="4" s="1"/>
  <c r="C12" i="4" s="1"/>
  <c r="G12" i="4" s="1"/>
  <c r="E7" i="4"/>
  <c r="E8" i="4" s="1"/>
  <c r="F11" i="4"/>
  <c r="X40" i="1"/>
  <c r="X54" i="1" s="1"/>
  <c r="R39" i="1"/>
  <c r="R54" i="1" s="1"/>
  <c r="F38" i="1"/>
  <c r="F53" i="1" s="1"/>
  <c r="E8" i="1"/>
  <c r="C11" i="4" l="1"/>
  <c r="G11" i="4" s="1"/>
  <c r="F14" i="1"/>
  <c r="F8" i="1"/>
  <c r="F7" i="1"/>
  <c r="F13" i="1"/>
  <c r="C13" i="1" s="1"/>
  <c r="G13" i="1" s="1"/>
  <c r="C13" i="8"/>
  <c r="G13" i="8" s="1"/>
  <c r="C14" i="8"/>
  <c r="G14" i="8" s="1"/>
  <c r="E15" i="8"/>
  <c r="C15" i="8" s="1"/>
  <c r="G15" i="8" s="1"/>
  <c r="C13" i="5"/>
  <c r="G13" i="5" s="1"/>
  <c r="C7" i="5"/>
  <c r="G7" i="5" s="1"/>
  <c r="C8" i="1"/>
  <c r="G8" i="1" s="1"/>
  <c r="E14" i="1"/>
  <c r="C8" i="4"/>
  <c r="G8" i="4" s="1"/>
  <c r="F7" i="4"/>
  <c r="C7" i="4" s="1"/>
  <c r="G7" i="4" s="1"/>
  <c r="C7" i="1"/>
  <c r="G7" i="1" s="1"/>
  <c r="E9" i="1"/>
  <c r="C9" i="1" s="1"/>
  <c r="G9" i="1" s="1"/>
  <c r="E15" i="1" l="1"/>
  <c r="C15" i="1" s="1"/>
  <c r="G15" i="1" s="1"/>
  <c r="C14" i="1"/>
  <c r="G14" i="1" s="1"/>
</calcChain>
</file>

<file path=xl/sharedStrings.xml><?xml version="1.0" encoding="utf-8"?>
<sst xmlns="http://schemas.openxmlformats.org/spreadsheetml/2006/main" count="3226" uniqueCount="118">
  <si>
    <t>Beregning optimeringspris</t>
  </si>
  <si>
    <t>Majshelsæd</t>
  </si>
  <si>
    <t>Bruttoudbytte</t>
  </si>
  <si>
    <t>Maskin- og arbejdsomkostninger</t>
  </si>
  <si>
    <t>Sædskiftegræs med 5 slæt</t>
  </si>
  <si>
    <t>Kalkulebeskrivelse:</t>
  </si>
  <si>
    <t>Kalkulen gælder for:</t>
  </si>
  <si>
    <t>2024</t>
  </si>
  <si>
    <t>Produktionsform:</t>
  </si>
  <si>
    <t>Konventionel</t>
  </si>
  <si>
    <t>Jordbonitet:</t>
  </si>
  <si>
    <t>JB 1+3</t>
  </si>
  <si>
    <t>Gødning:</t>
  </si>
  <si>
    <t>Med husdyrgødning</t>
  </si>
  <si>
    <t>Emne</t>
  </si>
  <si>
    <t>Kvantum</t>
  </si>
  <si>
    <t/>
  </si>
  <si>
    <t>Pris</t>
  </si>
  <si>
    <t>Beløb</t>
  </si>
  <si>
    <t>Udbytte</t>
  </si>
  <si>
    <t>Høstet udbytte</t>
  </si>
  <si>
    <t>FEN</t>
  </si>
  <si>
    <t>Udfodret/solgt udbytte</t>
  </si>
  <si>
    <t>Stykomkostninger</t>
  </si>
  <si>
    <t>Græsfrø udsæd</t>
  </si>
  <si>
    <t>Kg</t>
  </si>
  <si>
    <t>Handelsgødning Kvælstof</t>
  </si>
  <si>
    <t>Husdyrgødning Uspecifiseret</t>
  </si>
  <si>
    <t>Tons</t>
  </si>
  <si>
    <t>Plastik</t>
  </si>
  <si>
    <t>Enh</t>
  </si>
  <si>
    <t>Stykomkostninger i alt</t>
  </si>
  <si>
    <t>Dækningsbidrag pr ha</t>
  </si>
  <si>
    <t>Udbringning af husdyrgødning</t>
  </si>
  <si>
    <t>Gødningsspredning</t>
  </si>
  <si>
    <t>Såning</t>
  </si>
  <si>
    <t>Skårlægning</t>
  </si>
  <si>
    <t>Sammenrivning</t>
  </si>
  <si>
    <t>Snitning, hjemkørsel og indlægn.</t>
  </si>
  <si>
    <t>Øvrige opgaver m.v.</t>
  </si>
  <si>
    <t>I alt maskin- og arbejdsomkostninger</t>
  </si>
  <si>
    <t>DB efter maskin- og arbejdsomkostninger</t>
  </si>
  <si>
    <t>Majs til helsæd</t>
  </si>
  <si>
    <t>Udsæd</t>
  </si>
  <si>
    <t>Handelsgødning Fosfor</t>
  </si>
  <si>
    <t>Ukrudt</t>
  </si>
  <si>
    <t>Sygdom</t>
  </si>
  <si>
    <t>Pløjning med pakning</t>
  </si>
  <si>
    <t>Såbedsharvning</t>
  </si>
  <si>
    <t>Såning med gødningsplacering</t>
  </si>
  <si>
    <t>Sprøjtning</t>
  </si>
  <si>
    <t>Snitning, hjemkørsel og indlægning</t>
  </si>
  <si>
    <t>I alt Maskin- og arbejdsomkostninger</t>
  </si>
  <si>
    <t>Vårbyg</t>
  </si>
  <si>
    <t>Kerne salg</t>
  </si>
  <si>
    <t>Halm salg eller forbrug</t>
  </si>
  <si>
    <t>Skadedyr</t>
  </si>
  <si>
    <t>Vækstregulering</t>
  </si>
  <si>
    <t>Komb. harvning og såning</t>
  </si>
  <si>
    <t>Mejetærskning</t>
  </si>
  <si>
    <t>Hjemkørsel, korn</t>
  </si>
  <si>
    <t>Tørring, korn</t>
  </si>
  <si>
    <t>Halmpresning</t>
  </si>
  <si>
    <t>Hjemkørsel, halm</t>
  </si>
  <si>
    <t>Uden husdyrgødning</t>
  </si>
  <si>
    <t>Handelsgødning Kalium</t>
  </si>
  <si>
    <t>DBII</t>
  </si>
  <si>
    <t>Sædskiftegræs 5 slæt</t>
  </si>
  <si>
    <t>stykomkostninger</t>
  </si>
  <si>
    <t>bruttoudbytte</t>
  </si>
  <si>
    <t>omk. maskiner &amp; arb.</t>
  </si>
  <si>
    <t>Grovfoderafgrøder</t>
  </si>
  <si>
    <t>Økologisk</t>
  </si>
  <si>
    <t>JB 5+6</t>
  </si>
  <si>
    <t>Økologi tilskud</t>
  </si>
  <si>
    <t>Ha</t>
  </si>
  <si>
    <t>Efterharvning</t>
  </si>
  <si>
    <t>Ukrudtsharvning</t>
  </si>
  <si>
    <t>Radrensning</t>
  </si>
  <si>
    <t>Salgsafgrøder</t>
  </si>
  <si>
    <t>Stubharvning</t>
  </si>
  <si>
    <t>kr. pr. ha</t>
  </si>
  <si>
    <t>Optimeringspris</t>
  </si>
  <si>
    <t>kr. pr. FEN</t>
  </si>
  <si>
    <t>Pris for at matche alternativ DBII</t>
  </si>
  <si>
    <t>Pris for at matche DBII vårbyg husdyrgødning</t>
  </si>
  <si>
    <t>Pris for at matche DBII vårbyg handelsgødning</t>
  </si>
  <si>
    <t>JB 1-4 m. vanding</t>
  </si>
  <si>
    <t>Vanding fast omkostning</t>
  </si>
  <si>
    <t>Vanding flytning</t>
  </si>
  <si>
    <t>Vanding pr millimeter</t>
  </si>
  <si>
    <t>KONV JB 1-4 vand</t>
  </si>
  <si>
    <t>KONV JB 1+3</t>
  </si>
  <si>
    <t>KONV JB 5+6</t>
  </si>
  <si>
    <r>
      <rPr>
        <b/>
        <sz val="9"/>
        <color rgb="FFFF0000"/>
        <rFont val="Arial"/>
        <family val="2"/>
      </rPr>
      <t>Ø</t>
    </r>
    <r>
      <rPr>
        <b/>
        <sz val="9"/>
        <color theme="1"/>
        <rFont val="Arial"/>
        <family val="2"/>
      </rPr>
      <t>KO JB 1-4 vand</t>
    </r>
  </si>
  <si>
    <r>
      <rPr>
        <b/>
        <sz val="9"/>
        <color rgb="FFFF0000"/>
        <rFont val="Arial"/>
        <family val="2"/>
      </rPr>
      <t>Ø</t>
    </r>
    <r>
      <rPr>
        <b/>
        <sz val="9"/>
        <color theme="1"/>
        <rFont val="Arial"/>
        <family val="2"/>
      </rPr>
      <t>KO JB 1+3</t>
    </r>
  </si>
  <si>
    <r>
      <rPr>
        <b/>
        <sz val="9"/>
        <color rgb="FFFF0000"/>
        <rFont val="Arial"/>
        <family val="2"/>
      </rPr>
      <t>Ø</t>
    </r>
    <r>
      <rPr>
        <b/>
        <sz val="9"/>
        <color theme="1"/>
        <rFont val="Arial"/>
        <family val="2"/>
      </rPr>
      <t>KO JB 5+6</t>
    </r>
  </si>
  <si>
    <t>Udgiver:</t>
  </si>
  <si>
    <t>SEGES Innovation P/S</t>
  </si>
  <si>
    <t>Titel:</t>
  </si>
  <si>
    <t>Udgivelsesdato:</t>
  </si>
  <si>
    <t>Forfatter:</t>
  </si>
  <si>
    <t>Version:</t>
  </si>
  <si>
    <t>Datagrundlag og opdateringsfrekvens:</t>
  </si>
  <si>
    <t>Dokument:</t>
  </si>
  <si>
    <t>Se artikel</t>
  </si>
  <si>
    <t>Ansvar:</t>
  </si>
  <si>
    <t>Se vilkår</t>
  </si>
  <si>
    <t>Michael Højholdt</t>
  </si>
  <si>
    <t>1.0</t>
  </si>
  <si>
    <t>Hvor meget koster transportopgaverne på din bedrift?</t>
  </si>
  <si>
    <t>Notatet grovfoderpriser: Beregnede grovfoderpriser og deres anvendelse</t>
  </si>
  <si>
    <t>Princip for værdisætning af grovfoder: Sådan værdisætter du grovfoder</t>
  </si>
  <si>
    <t>Skabelon: Udkast til aftale om handel med grovfoder</t>
  </si>
  <si>
    <t>Mere information:</t>
  </si>
  <si>
    <t xml:space="preserve">Grundlag er budgetkalkuler for 2024. Normtal kan tilrettes aktuelle forhold. </t>
  </si>
  <si>
    <t>Regnearket: Beregn individuel optimeringspris ved handel med grovfoder</t>
  </si>
  <si>
    <r>
      <rPr>
        <u/>
        <sz val="10"/>
        <color theme="1"/>
        <rFont val="Arial"/>
        <family val="2"/>
      </rPr>
      <t xml:space="preserve">Formål
</t>
    </r>
    <r>
      <rPr>
        <sz val="10"/>
        <color theme="1"/>
        <rFont val="Arial"/>
        <family val="2"/>
      </rPr>
      <t>Regnearket: "Beregn individuel pris ved handel med grovfoder" kan bruges til at beregne hvad grovfoder skal koste, for at give samme økonomi (</t>
    </r>
    <r>
      <rPr>
        <i/>
        <sz val="10"/>
        <color theme="1"/>
        <rFont val="Arial"/>
        <family val="2"/>
      </rPr>
      <t>dækningsbidrag efter arbejde og maskiner - DBII</t>
    </r>
    <r>
      <rPr>
        <sz val="10"/>
        <color theme="1"/>
        <rFont val="Arial"/>
        <family val="2"/>
      </rPr>
      <t xml:space="preserve">) som en salgsafgrøde - en </t>
    </r>
    <r>
      <rPr>
        <b/>
        <sz val="10"/>
        <color theme="1"/>
        <rFont val="Arial"/>
        <family val="2"/>
      </rPr>
      <t>individuel optimeringspris</t>
    </r>
    <r>
      <rPr>
        <sz val="10"/>
        <color theme="1"/>
        <rFont val="Arial"/>
        <family val="2"/>
      </rPr>
      <t xml:space="preserve">. 
Beregningen tager afsæt i de priser, udbytter mv. der findes i de anvendte afgrødekalkuler for sædskiftegræs 5 slæt, majs til helsæd og vårbyg til foder. Disse forudsætninger kan anvendes hvor de vurderes repræsentative for produktionen, eller tilpasses til egne forhold og forventninger.
</t>
    </r>
    <r>
      <rPr>
        <u/>
        <sz val="10"/>
        <color theme="1"/>
        <rFont val="Arial"/>
        <family val="2"/>
      </rPr>
      <t xml:space="preserve">
Kort vejledning
</t>
    </r>
    <r>
      <rPr>
        <sz val="10"/>
        <color theme="1"/>
        <rFont val="Arial"/>
        <family val="2"/>
      </rPr>
      <t>Vælg først fanen for den ønskede produktionsform (</t>
    </r>
    <r>
      <rPr>
        <i/>
        <sz val="10"/>
        <color theme="1"/>
        <rFont val="Arial"/>
        <family val="2"/>
      </rPr>
      <t>konventionel - grønne faner eller økologisk - røde faner</t>
    </r>
    <r>
      <rPr>
        <sz val="10"/>
        <color theme="1"/>
        <rFont val="Arial"/>
        <family val="2"/>
      </rPr>
      <t>) og JB type (</t>
    </r>
    <r>
      <rPr>
        <i/>
        <sz val="10"/>
        <color theme="1"/>
        <rFont val="Arial"/>
        <family val="2"/>
      </rPr>
      <t>JB 1+3, JB 1-4 vandet eller JB 5+6</t>
    </r>
    <r>
      <rPr>
        <sz val="10"/>
        <color theme="1"/>
        <rFont val="Arial"/>
        <family val="2"/>
      </rPr>
      <t>). 
Aflæs derefter den beregnede optimeringspris for hhv. 5 slæt sædskiftegræs eller majshelsæd (</t>
    </r>
    <r>
      <rPr>
        <i/>
        <sz val="10"/>
        <color theme="1"/>
        <rFont val="Arial"/>
        <family val="2"/>
      </rPr>
      <t>begge dyrket med husdyrgødning</t>
    </r>
    <r>
      <rPr>
        <sz val="10"/>
        <color theme="1"/>
        <rFont val="Arial"/>
        <family val="2"/>
      </rPr>
      <t>) ud fra tre alternative produktioner (</t>
    </r>
    <r>
      <rPr>
        <i/>
        <sz val="10"/>
        <color theme="1"/>
        <rFont val="Arial"/>
        <family val="2"/>
      </rPr>
      <t>vårbyg til foder dyrket med handelsgødning, vårbyg dyrket med husdyrgødning eller eget forventet DBII</t>
    </r>
    <r>
      <rPr>
        <sz val="10"/>
        <color theme="1"/>
        <rFont val="Arial"/>
        <family val="2"/>
      </rPr>
      <t xml:space="preserve">). I kalkulerne for grovfoder figurerer som standard en grovfoderpris, som er den beregnede vejledende interne pris - denne anvendes normalt i kalkuen og er derfor vist - men den indgår </t>
    </r>
    <r>
      <rPr>
        <i/>
        <sz val="10"/>
        <color theme="1"/>
        <rFont val="Arial"/>
        <family val="2"/>
      </rPr>
      <t xml:space="preserve">ikke </t>
    </r>
    <r>
      <rPr>
        <sz val="10"/>
        <color theme="1"/>
        <rFont val="Arial"/>
        <family val="2"/>
      </rPr>
      <t>i beregningen af optimeringspris, så se bort fra den.
Der er mulighed for at tilpasse kalkulerne for såvel grovfoder som byg eller indtaste forventet DBII i alternativafgrøde (grå felter) i de celler, der er markeret med gråt. Derefter kan der resulterende optimeringspris aflæses. DBII i vårbyg kan i nogle tilfælde blive mindre end 0 - i dette tilfælde sættes DBII = 0 i beregningen af optimeringspris.
Hvis kalkulerne er tilrettet med egne værdier og man gerne vil tilbage til udgangspunktet, kan der hentes en "ren" version på www.landbrugsinfo.dk - se link øverst på denne fane. Det er også muligt at finde de oprindelige værdier i fanerne markeret med sort og med suffix "låst". 
Det er muligt at fradrage evt. omkostninger for sælger til høst mv. hvis afgrøden handles "på roden", dette kan gøres direkte i grovfoderkalkulerne. På samme måde kan omkostninger til f.eks. indlægning og plastik fjernes, hvis køber selv står for dette. 
I nogle tilfælde kan det være relevant at inddrage omkostninger til længere transport og forfrugtværdi i kløvergræsmarken i en aftalt pris for grovfoder. Dette er ikke indarbejdet i beregningen, da det vurderes sjældent at indgå i prissætningen mellem køber og sælger af grovfoder ved "normale" afstande og priser på kvælstofgødning. 
Transport af grovfoder og gylle er omkostningstungt. Som tommelfingerregel kan det antages at transport alene af gylle og afgrøde til og fra  majsmarken koster ca. 165 kr. pr. km pr. ha, for kløvergræsmarken ca. 250 kr. pr. km pr. ha. I beregningen er alene medtaget transport afstand på 1 km svarende til det, der indgår i kalkulerne. 
Ønskes forfrugtsværdi inddraget i prissætningen kan der tages afsæ</t>
    </r>
    <r>
      <rPr>
        <sz val="10"/>
        <rFont val="Arial"/>
        <family val="2"/>
      </rPr>
      <t>t i en forventning om et merudbytte i efterfølgende kornafgrøde på 3-9 hkg pr. ha og et sparet indkøb i størrelsesordenen 115 kg kvælstof pr. ha, hvor denne effekt kan forventes delt over de 2 efterfølgende vækstår.</t>
    </r>
    <r>
      <rPr>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</si>
</sst>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 ;\-#,##0\ "/>
    <numFmt numFmtId="165" formatCode="#,##0.00_ ;\-#,##0.00\ "/>
    <numFmt numFmtId="166" formatCode="#,##0.0_ ;\-#,##0.0\ "/>
    <numFmt numFmtId="167" formatCode="#,##0.000_ ;\-#,##0.000\ "/>
    <numFmt numFmtId="168" formatCode="_-* #,##0_-;\-* #,##0_-;_-* &quot;-&quot;??_-;_-@_-"/>
  </numFmts>
  <fonts count="19" x14ac:knownFonts="1">
    <font>
      <sz val="9"/>
      <color theme="1"/>
      <name val="Arial"/>
      <family val="2"/>
    </font>
    <font>
      <sz val="9"/>
      <color theme="1"/>
      <name val="Arial"/>
      <family val="2"/>
    </font>
    <font>
      <b/>
      <sz val="9"/>
      <color theme="1"/>
      <name val="Arial"/>
      <family val="2"/>
    </font>
    <font>
      <b/>
      <sz val="11"/>
      <color theme="1"/>
      <name val="Aptos Narrow"/>
      <family val="2"/>
      <scheme val="minor"/>
    </font>
    <font>
      <sz val="11"/>
      <color theme="1"/>
      <name val="Aptos Narrow"/>
      <family val="2"/>
      <scheme val="minor"/>
    </font>
    <font>
      <b/>
      <sz val="11"/>
      <color theme="0"/>
      <name val="Aptos Narrow"/>
      <family val="2"/>
      <scheme val="minor"/>
    </font>
    <font>
      <sz val="11"/>
      <color theme="1"/>
      <name val="Arial"/>
      <family val="2"/>
    </font>
    <font>
      <b/>
      <sz val="9"/>
      <color rgb="FFFF0000"/>
      <name val="Arial"/>
      <family val="2"/>
    </font>
    <font>
      <u/>
      <sz val="9"/>
      <color theme="10"/>
      <name val="Arial"/>
      <family val="2"/>
    </font>
    <font>
      <b/>
      <sz val="10"/>
      <name val="Arial"/>
      <family val="2"/>
    </font>
    <font>
      <sz val="10"/>
      <name val="Arial"/>
      <family val="2"/>
    </font>
    <font>
      <b/>
      <sz val="11"/>
      <color theme="1"/>
      <name val="Arial"/>
      <family val="2"/>
    </font>
    <font>
      <u/>
      <sz val="11"/>
      <color theme="10"/>
      <name val="Arial"/>
      <family val="2"/>
    </font>
    <font>
      <sz val="10"/>
      <color theme="1"/>
      <name val="Arial"/>
      <family val="2"/>
    </font>
    <font>
      <u/>
      <sz val="10"/>
      <color theme="10"/>
      <name val="Arial"/>
      <family val="2"/>
    </font>
    <font>
      <u/>
      <sz val="10"/>
      <color theme="1"/>
      <name val="Arial"/>
      <family val="2"/>
    </font>
    <font>
      <i/>
      <sz val="10"/>
      <color theme="1"/>
      <name val="Arial"/>
      <family val="2"/>
    </font>
    <font>
      <b/>
      <sz val="10"/>
      <color theme="1"/>
      <name val="Arial"/>
      <family val="2"/>
    </font>
    <font>
      <sz val="10"/>
      <color rgb="FFFF000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74">
    <xf numFmtId="0" fontId="0" fillId="0" borderId="0" xfId="0"/>
    <xf numFmtId="0" fontId="2" fillId="0" borderId="0" xfId="0" applyFont="1"/>
    <xf numFmtId="0" fontId="3" fillId="0" borderId="0" xfId="0" applyFont="1"/>
    <xf numFmtId="0" fontId="4" fillId="0" borderId="0" xfId="0" applyFont="1"/>
    <xf numFmtId="0" fontId="5" fillId="2" borderId="1" xfId="0" applyFont="1" applyFill="1" applyBorder="1" applyAlignment="1">
      <alignment horizontal="left"/>
    </xf>
    <xf numFmtId="0" fontId="5" fillId="2" borderId="1" xfId="0" applyFont="1" applyFill="1" applyBorder="1" applyAlignment="1">
      <alignment horizontal="center"/>
    </xf>
    <xf numFmtId="0" fontId="3" fillId="0" borderId="2" xfId="0" applyFont="1" applyBorder="1"/>
    <xf numFmtId="164" fontId="3" fillId="0" borderId="2" xfId="0" applyNumberFormat="1" applyFont="1" applyBorder="1" applyAlignment="1">
      <alignment horizontal="right"/>
    </xf>
    <xf numFmtId="0" fontId="4" fillId="0" borderId="2" xfId="0" applyFont="1" applyBorder="1" applyAlignment="1">
      <alignment horizontal="center"/>
    </xf>
    <xf numFmtId="0" fontId="4" fillId="0" borderId="2" xfId="0" applyFont="1" applyBorder="1" applyAlignment="1">
      <alignment horizontal="left"/>
    </xf>
    <xf numFmtId="164" fontId="4" fillId="0" borderId="2" xfId="0" applyNumberFormat="1" applyFont="1" applyBorder="1" applyAlignment="1">
      <alignment horizontal="right"/>
    </xf>
    <xf numFmtId="165" fontId="4" fillId="0" borderId="2" xfId="0" applyNumberFormat="1" applyFont="1" applyBorder="1" applyAlignment="1">
      <alignment horizontal="right"/>
    </xf>
    <xf numFmtId="166" fontId="4" fillId="0" borderId="2" xfId="0" applyNumberFormat="1" applyFont="1" applyBorder="1" applyAlignment="1">
      <alignment horizontal="right"/>
    </xf>
    <xf numFmtId="167" fontId="4" fillId="0" borderId="2" xfId="0" applyNumberFormat="1" applyFont="1" applyBorder="1" applyAlignment="1">
      <alignment horizontal="right"/>
    </xf>
    <xf numFmtId="165" fontId="0" fillId="0" borderId="0" xfId="0" applyNumberFormat="1"/>
    <xf numFmtId="164" fontId="0" fillId="0" borderId="0" xfId="0" applyNumberFormat="1"/>
    <xf numFmtId="165" fontId="2" fillId="0" borderId="0" xfId="0" applyNumberFormat="1" applyFont="1"/>
    <xf numFmtId="0" fontId="2" fillId="0" borderId="3" xfId="0" applyFont="1" applyBorder="1"/>
    <xf numFmtId="0" fontId="0" fillId="0" borderId="3" xfId="0" applyBorder="1"/>
    <xf numFmtId="164" fontId="0" fillId="0" borderId="3" xfId="0" applyNumberFormat="1" applyBorder="1"/>
    <xf numFmtId="168" fontId="0" fillId="0" borderId="3" xfId="1" applyNumberFormat="1" applyFont="1" applyBorder="1"/>
    <xf numFmtId="165" fontId="2" fillId="0" borderId="3" xfId="0" applyNumberFormat="1" applyFont="1" applyBorder="1"/>
    <xf numFmtId="168" fontId="0" fillId="3" borderId="3" xfId="1" applyNumberFormat="1" applyFont="1" applyFill="1" applyBorder="1"/>
    <xf numFmtId="0" fontId="0" fillId="0" borderId="3" xfId="0" applyBorder="1" applyAlignment="1">
      <alignment horizontal="center"/>
    </xf>
    <xf numFmtId="0" fontId="0" fillId="0" borderId="4" xfId="0" applyBorder="1"/>
    <xf numFmtId="0" fontId="10" fillId="0" borderId="8" xfId="0" applyFont="1" applyBorder="1"/>
    <xf numFmtId="0" fontId="10" fillId="0" borderId="9" xfId="0" applyFont="1" applyBorder="1"/>
    <xf numFmtId="0" fontId="10" fillId="0" borderId="10" xfId="0" applyFont="1" applyBorder="1"/>
    <xf numFmtId="0" fontId="10" fillId="0" borderId="0" xfId="0" applyFont="1"/>
    <xf numFmtId="0" fontId="10" fillId="0" borderId="11" xfId="0" applyFont="1" applyBorder="1"/>
    <xf numFmtId="14" fontId="10" fillId="0" borderId="0" xfId="0" applyNumberFormat="1" applyFont="1" applyAlignment="1">
      <alignment horizontal="left"/>
    </xf>
    <xf numFmtId="3" fontId="10" fillId="0" borderId="10" xfId="0" applyNumberFormat="1" applyFont="1" applyBorder="1"/>
    <xf numFmtId="0" fontId="10" fillId="0" borderId="12" xfId="0" applyFont="1" applyBorder="1"/>
    <xf numFmtId="0" fontId="10" fillId="0" borderId="13" xfId="0" applyFont="1" applyBorder="1"/>
    <xf numFmtId="0" fontId="10" fillId="0" borderId="14" xfId="0" applyFont="1" applyBorder="1"/>
    <xf numFmtId="0" fontId="6" fillId="0" borderId="0" xfId="0" applyFont="1" applyAlignment="1">
      <alignment vertical="top" wrapText="1"/>
    </xf>
    <xf numFmtId="0" fontId="11" fillId="0" borderId="7" xfId="0" applyFont="1" applyBorder="1" applyAlignment="1">
      <alignment vertical="center"/>
    </xf>
    <xf numFmtId="0" fontId="0" fillId="0" borderId="8" xfId="0" applyBorder="1"/>
    <xf numFmtId="0" fontId="0" fillId="0" borderId="9" xfId="0" applyBorder="1"/>
    <xf numFmtId="0" fontId="6" fillId="0" borderId="10" xfId="0" applyFont="1" applyBorder="1"/>
    <xf numFmtId="0" fontId="0" fillId="0" borderId="11" xfId="0" applyBorder="1"/>
    <xf numFmtId="0" fontId="12" fillId="0" borderId="10" xfId="2" applyFont="1" applyBorder="1"/>
    <xf numFmtId="0" fontId="12" fillId="0" borderId="0" xfId="2" applyFont="1" applyBorder="1"/>
    <xf numFmtId="0" fontId="0" fillId="0" borderId="10" xfId="0" applyBorder="1"/>
    <xf numFmtId="0" fontId="6" fillId="0" borderId="12" xfId="0" applyFont="1" applyBorder="1" applyAlignment="1">
      <alignment vertical="top" wrapText="1"/>
    </xf>
    <xf numFmtId="0" fontId="0" fillId="0" borderId="13" xfId="0" applyBorder="1"/>
    <xf numFmtId="0" fontId="0" fillId="0" borderId="14" xfId="0" applyBorder="1"/>
    <xf numFmtId="0" fontId="6" fillId="0" borderId="0" xfId="0" applyFont="1" applyAlignment="1">
      <alignment vertical="top"/>
    </xf>
    <xf numFmtId="0" fontId="14" fillId="0" borderId="0" xfId="2" applyFont="1"/>
    <xf numFmtId="0" fontId="14" fillId="0" borderId="13" xfId="2" applyFont="1" applyFill="1" applyBorder="1" applyAlignment="1" applyProtection="1">
      <protection locked="0"/>
    </xf>
    <xf numFmtId="0" fontId="13" fillId="0" borderId="0" xfId="0" applyFont="1" applyAlignment="1">
      <alignment vertical="center"/>
    </xf>
    <xf numFmtId="164" fontId="0" fillId="0" borderId="3" xfId="1" applyNumberFormat="1" applyFont="1" applyBorder="1"/>
    <xf numFmtId="0" fontId="0" fillId="0" borderId="0" xfId="0" quotePrefix="1"/>
    <xf numFmtId="0" fontId="13" fillId="0" borderId="10" xfId="0" applyFont="1" applyBorder="1"/>
    <xf numFmtId="0" fontId="10" fillId="0" borderId="7" xfId="0" applyFont="1" applyBorder="1"/>
    <xf numFmtId="0" fontId="9" fillId="0" borderId="8" xfId="0" applyFont="1" applyBorder="1"/>
    <xf numFmtId="0" fontId="18" fillId="0" borderId="0" xfId="0" applyFont="1"/>
    <xf numFmtId="168" fontId="0" fillId="3" borderId="3" xfId="1" applyNumberFormat="1" applyFont="1" applyFill="1" applyBorder="1" applyProtection="1">
      <protection locked="0"/>
    </xf>
    <xf numFmtId="164" fontId="4" fillId="3" borderId="2" xfId="0" applyNumberFormat="1" applyFont="1" applyFill="1" applyBorder="1" applyAlignment="1" applyProtection="1">
      <alignment horizontal="right"/>
      <protection locked="0"/>
    </xf>
    <xf numFmtId="165" fontId="4" fillId="3" borderId="2" xfId="0" applyNumberFormat="1" applyFont="1" applyFill="1" applyBorder="1" applyAlignment="1" applyProtection="1">
      <alignment horizontal="right"/>
      <protection locked="0"/>
    </xf>
    <xf numFmtId="166" fontId="4" fillId="3" borderId="2" xfId="0" applyNumberFormat="1" applyFont="1" applyFill="1" applyBorder="1" applyAlignment="1" applyProtection="1">
      <alignment horizontal="right"/>
      <protection locked="0"/>
    </xf>
    <xf numFmtId="167" fontId="4" fillId="3" borderId="2" xfId="0" applyNumberFormat="1" applyFont="1" applyFill="1" applyBorder="1" applyAlignment="1" applyProtection="1">
      <alignment horizontal="right"/>
      <protection locked="0"/>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3">
    <cellStyle name="Komma" xfId="1" builtinId="3"/>
    <cellStyle name="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2917826</xdr:colOff>
      <xdr:row>3</xdr:row>
      <xdr:rowOff>40507</xdr:rowOff>
    </xdr:from>
    <xdr:to>
      <xdr:col>4</xdr:col>
      <xdr:colOff>298460</xdr:colOff>
      <xdr:row>4</xdr:row>
      <xdr:rowOff>38100</xdr:rowOff>
    </xdr:to>
    <xdr:pic>
      <xdr:nvPicPr>
        <xdr:cNvPr id="3" name="Billede 2">
          <a:extLst>
            <a:ext uri="{FF2B5EF4-FFF2-40B4-BE49-F238E27FC236}">
              <a16:creationId xmlns:a16="http://schemas.microsoft.com/office/drawing/2014/main" id="{1BFFA610-2B13-582B-9E4D-05562B7B76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5751" y="516757"/>
          <a:ext cx="1209684" cy="1595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2016534</xdr:colOff>
      <xdr:row>3</xdr:row>
      <xdr:rowOff>53975</xdr:rowOff>
    </xdr:from>
    <xdr:to>
      <xdr:col>2</xdr:col>
      <xdr:colOff>2486025</xdr:colOff>
      <xdr:row>4</xdr:row>
      <xdr:rowOff>88729</xdr:rowOff>
    </xdr:to>
    <xdr:pic>
      <xdr:nvPicPr>
        <xdr:cNvPr id="4" name="Billede 3">
          <a:extLst>
            <a:ext uri="{FF2B5EF4-FFF2-40B4-BE49-F238E27FC236}">
              <a16:creationId xmlns:a16="http://schemas.microsoft.com/office/drawing/2014/main" id="{3A2E04C7-9BFE-C73C-8F68-A5970D195C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64459" y="530225"/>
          <a:ext cx="469491" cy="196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landbrugsinfo.dk/basis/1/1/6/kvag_sadan_vardisatter_du_grovfoder" TargetMode="External"/><Relationship Id="rId7" Type="http://schemas.openxmlformats.org/officeDocument/2006/relationships/printerSettings" Target="../printerSettings/printerSettings1.bin"/><Relationship Id="rId2" Type="http://schemas.openxmlformats.org/officeDocument/2006/relationships/hyperlink" Target="https://www.landbrugsinfo.dk/public/0/a/c/produktionsokonomi_beregn_pris_handel_grovfoder" TargetMode="External"/><Relationship Id="rId1" Type="http://schemas.openxmlformats.org/officeDocument/2006/relationships/hyperlink" Target="https://www.landbrugsinfo.dk/public/2/1/8/abonnement_om_landbrugsinfo" TargetMode="External"/><Relationship Id="rId6" Type="http://schemas.openxmlformats.org/officeDocument/2006/relationships/hyperlink" Target="https://www.landbrugsinfo.dk/public/3/1/6/produktionsokonomi_hvor_meget_koster_transportopgaverne" TargetMode="External"/><Relationship Id="rId5" Type="http://schemas.openxmlformats.org/officeDocument/2006/relationships/hyperlink" Target="https://www.landbrugsinfo.dk/basis/9/a/8/jura_kontraktskabeloner_markarbejde_grasning" TargetMode="External"/><Relationship Id="rId4" Type="http://schemas.openxmlformats.org/officeDocument/2006/relationships/hyperlink" Target="https://www.landbrugsinfo.dk/-/media/landbrugsinfo/basic/3/0/b/grovfoderpriser.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1FD7C-C6BB-4582-AAA1-5455A2D1B7A3}">
  <sheetPr>
    <tabColor rgb="FF00B0F0"/>
    <pageSetUpPr fitToPage="1"/>
  </sheetPr>
  <dimension ref="B2:M64"/>
  <sheetViews>
    <sheetView showGridLines="0" tabSelected="1" workbookViewId="0"/>
  </sheetViews>
  <sheetFormatPr defaultRowHeight="12" x14ac:dyDescent="0.2"/>
  <cols>
    <col min="1" max="1" width="3.5703125" customWidth="1"/>
    <col min="2" max="2" width="33.140625" customWidth="1"/>
    <col min="3" max="3" width="48.28515625" customWidth="1"/>
    <col min="5" max="5" width="10.7109375" customWidth="1"/>
    <col min="6" max="7" width="4" customWidth="1"/>
    <col min="8" max="8" width="5.140625" customWidth="1"/>
    <col min="9" max="9" width="5" customWidth="1"/>
    <col min="10" max="10" width="4.42578125" bestFit="1" customWidth="1"/>
    <col min="11" max="11" width="6" customWidth="1"/>
    <col min="12" max="12" width="4" customWidth="1"/>
    <col min="13" max="13" width="5.28515625" customWidth="1"/>
    <col min="14" max="14" width="34.42578125" customWidth="1"/>
  </cols>
  <sheetData>
    <row r="2" spans="2:13" ht="12.75" x14ac:dyDescent="0.2">
      <c r="B2" s="54" t="s">
        <v>99</v>
      </c>
      <c r="C2" s="55" t="s">
        <v>116</v>
      </c>
      <c r="D2" s="25"/>
      <c r="E2" s="26"/>
    </row>
    <row r="3" spans="2:13" ht="12.75" x14ac:dyDescent="0.2">
      <c r="B3" s="53" t="s">
        <v>97</v>
      </c>
      <c r="C3" s="28" t="s">
        <v>98</v>
      </c>
      <c r="D3" s="28"/>
      <c r="E3" s="29"/>
    </row>
    <row r="4" spans="2:13" ht="12.75" x14ac:dyDescent="0.2">
      <c r="B4" s="27" t="s">
        <v>100</v>
      </c>
      <c r="C4" s="30">
        <v>45458</v>
      </c>
      <c r="D4" s="56"/>
      <c r="E4" s="29"/>
    </row>
    <row r="5" spans="2:13" ht="12.75" x14ac:dyDescent="0.2">
      <c r="B5" s="27" t="s">
        <v>101</v>
      </c>
      <c r="C5" s="28" t="s">
        <v>108</v>
      </c>
      <c r="D5" s="28"/>
      <c r="E5" s="29"/>
    </row>
    <row r="6" spans="2:13" ht="12.75" x14ac:dyDescent="0.2">
      <c r="B6" s="27" t="s">
        <v>102</v>
      </c>
      <c r="C6" s="28" t="s">
        <v>109</v>
      </c>
      <c r="D6" s="28"/>
      <c r="E6" s="29"/>
    </row>
    <row r="7" spans="2:13" ht="12.75" x14ac:dyDescent="0.2">
      <c r="B7" s="27" t="s">
        <v>103</v>
      </c>
      <c r="C7" s="28" t="s">
        <v>115</v>
      </c>
      <c r="D7" s="28"/>
      <c r="E7" s="29"/>
    </row>
    <row r="8" spans="2:13" ht="12.75" x14ac:dyDescent="0.2">
      <c r="B8" s="31" t="s">
        <v>104</v>
      </c>
      <c r="C8" s="48" t="s">
        <v>105</v>
      </c>
      <c r="D8" s="28"/>
      <c r="E8" s="29"/>
    </row>
    <row r="9" spans="2:13" ht="12.75" x14ac:dyDescent="0.2">
      <c r="B9" s="32" t="s">
        <v>106</v>
      </c>
      <c r="C9" s="49" t="s">
        <v>107</v>
      </c>
      <c r="D9" s="33"/>
      <c r="E9" s="34"/>
    </row>
    <row r="11" spans="2:13" x14ac:dyDescent="0.2">
      <c r="B11" s="62" t="s">
        <v>117</v>
      </c>
      <c r="C11" s="63"/>
      <c r="D11" s="63"/>
      <c r="E11" s="64"/>
    </row>
    <row r="12" spans="2:13" x14ac:dyDescent="0.2">
      <c r="B12" s="65"/>
      <c r="C12" s="66"/>
      <c r="D12" s="66"/>
      <c r="E12" s="67"/>
    </row>
    <row r="13" spans="2:13" ht="12" customHeight="1" x14ac:dyDescent="0.2">
      <c r="B13" s="65"/>
      <c r="C13" s="66"/>
      <c r="D13" s="66"/>
      <c r="E13" s="67"/>
      <c r="F13" s="35"/>
      <c r="G13" s="35"/>
      <c r="H13" s="35"/>
      <c r="I13" s="35"/>
      <c r="J13" s="35"/>
      <c r="K13" s="35"/>
      <c r="L13" s="35"/>
      <c r="M13" s="35"/>
    </row>
    <row r="14" spans="2:13" ht="12.75" customHeight="1" x14ac:dyDescent="0.2">
      <c r="B14" s="65"/>
      <c r="C14" s="66"/>
      <c r="D14" s="66"/>
      <c r="E14" s="67"/>
      <c r="F14" s="35"/>
      <c r="G14" s="35"/>
      <c r="H14" s="35"/>
      <c r="I14" s="35"/>
      <c r="J14" s="35"/>
      <c r="K14" s="35"/>
      <c r="L14" s="35"/>
      <c r="M14" s="35"/>
    </row>
    <row r="15" spans="2:13" ht="12.75" customHeight="1" x14ac:dyDescent="0.2">
      <c r="B15" s="65"/>
      <c r="C15" s="66"/>
      <c r="D15" s="66"/>
      <c r="E15" s="67"/>
      <c r="F15" s="35"/>
      <c r="G15" s="35"/>
      <c r="H15" s="35"/>
      <c r="I15" s="35"/>
      <c r="J15" s="35"/>
      <c r="K15" s="35"/>
      <c r="L15" s="35"/>
      <c r="M15" s="35"/>
    </row>
    <row r="16" spans="2:13" ht="12.75" customHeight="1" x14ac:dyDescent="0.2">
      <c r="B16" s="65"/>
      <c r="C16" s="66"/>
      <c r="D16" s="66"/>
      <c r="E16" s="67"/>
      <c r="F16" s="35"/>
      <c r="G16" s="35"/>
      <c r="H16" s="35"/>
      <c r="I16" s="35"/>
      <c r="J16" s="35"/>
      <c r="K16" s="35"/>
      <c r="L16" s="35"/>
      <c r="M16" s="35"/>
    </row>
    <row r="17" spans="2:13" ht="12.75" customHeight="1" x14ac:dyDescent="0.2">
      <c r="B17" s="65"/>
      <c r="C17" s="66"/>
      <c r="D17" s="66"/>
      <c r="E17" s="67"/>
      <c r="F17" s="35"/>
      <c r="G17" s="35"/>
      <c r="H17" s="35"/>
      <c r="I17" s="35"/>
      <c r="J17" s="35"/>
      <c r="K17" s="35"/>
      <c r="L17" s="35"/>
      <c r="M17" s="35"/>
    </row>
    <row r="18" spans="2:13" ht="12.75" customHeight="1" x14ac:dyDescent="0.2">
      <c r="B18" s="65"/>
      <c r="C18" s="66"/>
      <c r="D18" s="66"/>
      <c r="E18" s="67"/>
      <c r="F18" s="35"/>
      <c r="G18" s="35"/>
      <c r="H18" s="35"/>
      <c r="I18" s="35"/>
      <c r="J18" s="35"/>
      <c r="K18" s="35"/>
      <c r="L18" s="35"/>
      <c r="M18" s="35"/>
    </row>
    <row r="19" spans="2:13" ht="12.75" customHeight="1" x14ac:dyDescent="0.2">
      <c r="B19" s="65"/>
      <c r="C19" s="66"/>
      <c r="D19" s="66"/>
      <c r="E19" s="67"/>
      <c r="F19" s="35"/>
      <c r="G19" s="35"/>
      <c r="H19" s="35"/>
      <c r="I19" s="35"/>
      <c r="J19" s="35"/>
      <c r="K19" s="35"/>
      <c r="L19" s="35"/>
      <c r="M19" s="35"/>
    </row>
    <row r="20" spans="2:13" ht="12.75" customHeight="1" x14ac:dyDescent="0.2">
      <c r="B20" s="65"/>
      <c r="C20" s="66"/>
      <c r="D20" s="66"/>
      <c r="E20" s="67"/>
      <c r="F20" s="35"/>
      <c r="G20" s="35"/>
      <c r="H20" s="35"/>
      <c r="I20" s="35"/>
      <c r="J20" s="35"/>
      <c r="K20" s="35"/>
      <c r="L20" s="35"/>
      <c r="M20" s="35"/>
    </row>
    <row r="21" spans="2:13" ht="12.75" customHeight="1" x14ac:dyDescent="0.2">
      <c r="B21" s="65"/>
      <c r="C21" s="66"/>
      <c r="D21" s="66"/>
      <c r="E21" s="67"/>
      <c r="F21" s="35"/>
      <c r="G21" s="35"/>
      <c r="H21" s="35"/>
      <c r="I21" s="35"/>
      <c r="J21" s="35"/>
      <c r="K21" s="35"/>
      <c r="L21" s="35"/>
      <c r="M21" s="35"/>
    </row>
    <row r="22" spans="2:13" ht="12.75" customHeight="1" x14ac:dyDescent="0.2">
      <c r="B22" s="65"/>
      <c r="C22" s="66"/>
      <c r="D22" s="66"/>
      <c r="E22" s="67"/>
      <c r="F22" s="35"/>
      <c r="G22" s="35"/>
      <c r="H22" s="35"/>
      <c r="I22" s="35"/>
      <c r="J22" s="35"/>
      <c r="K22" s="35"/>
      <c r="L22" s="35"/>
      <c r="M22" s="35"/>
    </row>
    <row r="23" spans="2:13" ht="12" customHeight="1" x14ac:dyDescent="0.2">
      <c r="B23" s="65"/>
      <c r="C23" s="66"/>
      <c r="D23" s="66"/>
      <c r="E23" s="67"/>
      <c r="F23" s="35"/>
      <c r="G23" s="35"/>
      <c r="H23" s="35"/>
      <c r="I23" s="35"/>
      <c r="J23" s="35"/>
      <c r="K23" s="35"/>
      <c r="L23" s="35"/>
      <c r="M23" s="35"/>
    </row>
    <row r="24" spans="2:13" ht="12" customHeight="1" x14ac:dyDescent="0.2">
      <c r="B24" s="65"/>
      <c r="C24" s="66"/>
      <c r="D24" s="66"/>
      <c r="E24" s="67"/>
      <c r="F24" s="35"/>
      <c r="G24" s="35"/>
      <c r="H24" s="35"/>
      <c r="I24" s="35"/>
      <c r="J24" s="35"/>
      <c r="K24" s="35"/>
      <c r="L24" s="35"/>
      <c r="M24" s="35"/>
    </row>
    <row r="25" spans="2:13" ht="12" customHeight="1" x14ac:dyDescent="0.2">
      <c r="B25" s="65"/>
      <c r="C25" s="66"/>
      <c r="D25" s="66"/>
      <c r="E25" s="67"/>
      <c r="F25" s="35"/>
      <c r="G25" s="35"/>
      <c r="H25" s="35"/>
      <c r="I25" s="35"/>
      <c r="J25" s="35"/>
      <c r="K25" s="35"/>
      <c r="L25" s="35"/>
      <c r="M25" s="35"/>
    </row>
    <row r="26" spans="2:13" ht="12" customHeight="1" x14ac:dyDescent="0.2">
      <c r="B26" s="65"/>
      <c r="C26" s="66"/>
      <c r="D26" s="66"/>
      <c r="E26" s="67"/>
      <c r="F26" s="35"/>
      <c r="G26" s="35"/>
      <c r="H26" s="35"/>
      <c r="I26" s="35"/>
      <c r="J26" s="50"/>
      <c r="K26" s="35"/>
      <c r="L26" s="35"/>
      <c r="M26" s="35"/>
    </row>
    <row r="27" spans="2:13" ht="12" customHeight="1" x14ac:dyDescent="0.2">
      <c r="B27" s="65"/>
      <c r="C27" s="66"/>
      <c r="D27" s="66"/>
      <c r="E27" s="67"/>
      <c r="F27" s="35"/>
      <c r="G27" s="35"/>
      <c r="H27" s="35"/>
      <c r="I27" s="35"/>
      <c r="J27" s="50"/>
      <c r="K27" s="35"/>
      <c r="L27" s="35"/>
      <c r="M27" s="35"/>
    </row>
    <row r="28" spans="2:13" ht="12" customHeight="1" x14ac:dyDescent="0.2">
      <c r="B28" s="65"/>
      <c r="C28" s="66"/>
      <c r="D28" s="66"/>
      <c r="E28" s="67"/>
      <c r="F28" s="35"/>
      <c r="G28" s="35"/>
      <c r="H28" s="35"/>
      <c r="I28" s="35"/>
      <c r="J28" s="50"/>
      <c r="K28" s="35"/>
      <c r="L28" s="35"/>
      <c r="M28" s="35"/>
    </row>
    <row r="29" spans="2:13" ht="12" customHeight="1" x14ac:dyDescent="0.2">
      <c r="B29" s="65"/>
      <c r="C29" s="66"/>
      <c r="D29" s="66"/>
      <c r="E29" s="67"/>
      <c r="F29" s="35"/>
      <c r="G29" s="35"/>
      <c r="H29" s="35"/>
      <c r="I29" s="35"/>
      <c r="J29" s="50"/>
      <c r="K29" s="35"/>
      <c r="L29" s="35"/>
      <c r="M29" s="35"/>
    </row>
    <row r="30" spans="2:13" ht="12" customHeight="1" x14ac:dyDescent="0.2">
      <c r="B30" s="65"/>
      <c r="C30" s="66"/>
      <c r="D30" s="66"/>
      <c r="E30" s="67"/>
      <c r="F30" s="35"/>
      <c r="G30" s="35"/>
      <c r="H30" s="35"/>
      <c r="I30" s="35"/>
      <c r="J30" s="50"/>
      <c r="K30" s="35"/>
      <c r="L30" s="35"/>
      <c r="M30" s="35"/>
    </row>
    <row r="31" spans="2:13" ht="12" customHeight="1" x14ac:dyDescent="0.2">
      <c r="B31" s="65"/>
      <c r="C31" s="66"/>
      <c r="D31" s="66"/>
      <c r="E31" s="67"/>
      <c r="F31" s="35"/>
      <c r="G31" s="35"/>
      <c r="H31" s="35"/>
      <c r="I31" s="35"/>
      <c r="J31" s="35"/>
      <c r="K31" s="35"/>
      <c r="L31" s="35"/>
      <c r="M31" s="35"/>
    </row>
    <row r="32" spans="2:13" ht="12" customHeight="1" x14ac:dyDescent="0.2">
      <c r="B32" s="65"/>
      <c r="C32" s="66"/>
      <c r="D32" s="66"/>
      <c r="E32" s="67"/>
      <c r="F32" s="35"/>
      <c r="G32" s="35"/>
      <c r="H32" s="35"/>
      <c r="I32" s="35"/>
      <c r="J32" s="35"/>
      <c r="K32" s="35"/>
      <c r="L32" s="35"/>
      <c r="M32" s="35"/>
    </row>
    <row r="33" spans="2:13" ht="12" customHeight="1" x14ac:dyDescent="0.2">
      <c r="B33" s="65"/>
      <c r="C33" s="66"/>
      <c r="D33" s="66"/>
      <c r="E33" s="67"/>
      <c r="F33" s="35"/>
      <c r="G33" s="35"/>
      <c r="H33" s="35"/>
      <c r="I33" s="35"/>
      <c r="J33" s="35"/>
      <c r="K33" s="35"/>
      <c r="L33" s="35"/>
      <c r="M33" s="35"/>
    </row>
    <row r="34" spans="2:13" ht="12" customHeight="1" x14ac:dyDescent="0.2">
      <c r="B34" s="65"/>
      <c r="C34" s="66"/>
      <c r="D34" s="66"/>
      <c r="E34" s="67"/>
      <c r="F34" s="35"/>
      <c r="G34" s="35"/>
      <c r="H34" s="35"/>
      <c r="I34" s="35"/>
      <c r="J34" s="35"/>
      <c r="K34" s="35"/>
      <c r="L34" s="35"/>
      <c r="M34" s="35"/>
    </row>
    <row r="35" spans="2:13" ht="12" customHeight="1" x14ac:dyDescent="0.2">
      <c r="B35" s="65"/>
      <c r="C35" s="66"/>
      <c r="D35" s="66"/>
      <c r="E35" s="67"/>
      <c r="F35" s="35"/>
      <c r="G35" s="35"/>
      <c r="H35" s="35"/>
      <c r="I35" s="35"/>
      <c r="J35" s="35"/>
      <c r="K35" s="35"/>
      <c r="L35" s="35"/>
      <c r="M35" s="35"/>
    </row>
    <row r="36" spans="2:13" ht="12" customHeight="1" x14ac:dyDescent="0.2">
      <c r="B36" s="65"/>
      <c r="C36" s="66"/>
      <c r="D36" s="66"/>
      <c r="E36" s="67"/>
      <c r="F36" s="35"/>
      <c r="G36" s="35"/>
      <c r="H36" s="35"/>
      <c r="I36" s="35"/>
      <c r="J36" s="35"/>
      <c r="K36" s="35"/>
      <c r="L36" s="35"/>
      <c r="M36" s="35"/>
    </row>
    <row r="37" spans="2:13" ht="12" customHeight="1" x14ac:dyDescent="0.2">
      <c r="B37" s="65"/>
      <c r="C37" s="66"/>
      <c r="D37" s="66"/>
      <c r="E37" s="67"/>
      <c r="F37" s="35"/>
      <c r="G37" s="35"/>
      <c r="H37" s="35"/>
      <c r="I37" s="35"/>
      <c r="J37" s="35"/>
      <c r="K37" s="35"/>
      <c r="L37" s="35"/>
      <c r="M37" s="35"/>
    </row>
    <row r="38" spans="2:13" ht="12" customHeight="1" x14ac:dyDescent="0.2">
      <c r="B38" s="65"/>
      <c r="C38" s="66"/>
      <c r="D38" s="66"/>
      <c r="E38" s="67"/>
      <c r="F38" s="35"/>
      <c r="G38" s="35"/>
      <c r="H38" s="35"/>
      <c r="I38" s="35"/>
      <c r="J38" s="35"/>
      <c r="K38" s="35"/>
      <c r="L38" s="35"/>
      <c r="M38" s="35"/>
    </row>
    <row r="39" spans="2:13" ht="12" customHeight="1" x14ac:dyDescent="0.2">
      <c r="B39" s="65"/>
      <c r="C39" s="66"/>
      <c r="D39" s="66"/>
      <c r="E39" s="67"/>
      <c r="F39" s="35"/>
      <c r="G39" s="35"/>
      <c r="H39" s="35"/>
      <c r="I39" s="35"/>
      <c r="J39" s="35"/>
      <c r="K39" s="35"/>
      <c r="L39" s="35"/>
      <c r="M39" s="35"/>
    </row>
    <row r="40" spans="2:13" ht="12" customHeight="1" x14ac:dyDescent="0.2">
      <c r="B40" s="65"/>
      <c r="C40" s="66"/>
      <c r="D40" s="66"/>
      <c r="E40" s="67"/>
      <c r="F40" s="35"/>
      <c r="G40" s="35"/>
      <c r="H40" s="35"/>
      <c r="I40" s="35"/>
      <c r="J40" s="35"/>
      <c r="K40" s="35"/>
      <c r="L40" s="35"/>
      <c r="M40" s="35"/>
    </row>
    <row r="41" spans="2:13" ht="12" customHeight="1" x14ac:dyDescent="0.2">
      <c r="B41" s="65"/>
      <c r="C41" s="66"/>
      <c r="D41" s="66"/>
      <c r="E41" s="67"/>
      <c r="F41" s="35"/>
      <c r="G41" s="47"/>
      <c r="H41" s="35"/>
      <c r="I41" s="35"/>
      <c r="J41" s="35"/>
      <c r="K41" s="35"/>
      <c r="L41" s="35"/>
      <c r="M41" s="35"/>
    </row>
    <row r="42" spans="2:13" ht="12" customHeight="1" x14ac:dyDescent="0.2">
      <c r="B42" s="65"/>
      <c r="C42" s="66"/>
      <c r="D42" s="66"/>
      <c r="E42" s="67"/>
      <c r="F42" s="35"/>
      <c r="G42" s="35"/>
      <c r="H42" s="35"/>
      <c r="I42" s="35"/>
      <c r="J42" s="35"/>
      <c r="K42" s="35"/>
      <c r="L42" s="35"/>
      <c r="M42" s="35"/>
    </row>
    <row r="43" spans="2:13" ht="12" customHeight="1" x14ac:dyDescent="0.2">
      <c r="B43" s="65"/>
      <c r="C43" s="66"/>
      <c r="D43" s="66"/>
      <c r="E43" s="67"/>
      <c r="F43" s="35"/>
      <c r="G43" s="35"/>
      <c r="H43" s="35"/>
      <c r="I43" s="35"/>
      <c r="J43" s="35"/>
      <c r="K43" s="35"/>
      <c r="L43" s="35"/>
      <c r="M43" s="35"/>
    </row>
    <row r="44" spans="2:13" ht="12" customHeight="1" x14ac:dyDescent="0.2">
      <c r="B44" s="65"/>
      <c r="C44" s="66"/>
      <c r="D44" s="66"/>
      <c r="E44" s="67"/>
      <c r="F44" s="35"/>
      <c r="G44" s="35"/>
      <c r="H44" s="35"/>
      <c r="I44" s="35"/>
      <c r="J44" s="35"/>
      <c r="K44" s="35"/>
      <c r="L44" s="35"/>
      <c r="M44" s="35"/>
    </row>
    <row r="45" spans="2:13" ht="12" customHeight="1" x14ac:dyDescent="0.2">
      <c r="B45" s="65"/>
      <c r="C45" s="66"/>
      <c r="D45" s="66"/>
      <c r="E45" s="67"/>
      <c r="F45" s="35"/>
      <c r="G45" s="35"/>
      <c r="H45" s="35"/>
      <c r="I45" s="35"/>
      <c r="J45" s="35"/>
      <c r="K45" s="35"/>
      <c r="L45" s="35"/>
      <c r="M45" s="35"/>
    </row>
    <row r="46" spans="2:13" ht="12" customHeight="1" x14ac:dyDescent="0.2">
      <c r="B46" s="65"/>
      <c r="C46" s="66"/>
      <c r="D46" s="66"/>
      <c r="E46" s="67"/>
      <c r="F46" s="35"/>
      <c r="G46" s="35"/>
      <c r="H46" s="35"/>
      <c r="I46" s="35"/>
      <c r="J46" s="35"/>
      <c r="K46" s="35"/>
      <c r="L46" s="35"/>
      <c r="M46" s="35"/>
    </row>
    <row r="47" spans="2:13" ht="12" customHeight="1" x14ac:dyDescent="0.2">
      <c r="B47" s="65"/>
      <c r="C47" s="66"/>
      <c r="D47" s="66"/>
      <c r="E47" s="67"/>
      <c r="F47" s="35"/>
      <c r="G47" s="35"/>
      <c r="H47" s="35"/>
      <c r="I47" s="35"/>
      <c r="J47" s="35"/>
      <c r="K47" s="35"/>
      <c r="L47" s="35"/>
      <c r="M47" s="35"/>
    </row>
    <row r="48" spans="2:13" ht="12" customHeight="1" x14ac:dyDescent="0.2">
      <c r="B48" s="65"/>
      <c r="C48" s="66"/>
      <c r="D48" s="66"/>
      <c r="E48" s="67"/>
      <c r="F48" s="35"/>
      <c r="G48" s="35"/>
      <c r="H48" s="35"/>
      <c r="I48" s="35"/>
      <c r="J48" s="35"/>
      <c r="K48" s="35"/>
      <c r="L48" s="35"/>
      <c r="M48" s="35"/>
    </row>
    <row r="49" spans="2:13" ht="12" customHeight="1" x14ac:dyDescent="0.2">
      <c r="B49" s="65"/>
      <c r="C49" s="66"/>
      <c r="D49" s="66"/>
      <c r="E49" s="67"/>
      <c r="F49" s="35"/>
      <c r="G49" s="35"/>
      <c r="H49" s="35"/>
      <c r="I49" s="35"/>
      <c r="J49" s="35"/>
      <c r="K49" s="35"/>
      <c r="L49" s="35"/>
      <c r="M49" s="35"/>
    </row>
    <row r="50" spans="2:13" ht="12" customHeight="1" x14ac:dyDescent="0.2">
      <c r="B50" s="65"/>
      <c r="C50" s="66"/>
      <c r="D50" s="66"/>
      <c r="E50" s="67"/>
      <c r="F50" s="35"/>
      <c r="G50" s="47"/>
      <c r="H50" s="35"/>
      <c r="I50" s="35"/>
      <c r="J50" s="35"/>
      <c r="K50" s="35"/>
      <c r="L50" s="35"/>
      <c r="M50" s="35"/>
    </row>
    <row r="51" spans="2:13" ht="12" customHeight="1" x14ac:dyDescent="0.2">
      <c r="B51" s="65"/>
      <c r="C51" s="66"/>
      <c r="D51" s="66"/>
      <c r="E51" s="67"/>
      <c r="F51" s="35"/>
      <c r="G51" s="47"/>
      <c r="H51" s="35"/>
      <c r="I51" s="35"/>
      <c r="J51" s="35"/>
      <c r="K51" s="35"/>
      <c r="L51" s="35"/>
      <c r="M51" s="35"/>
    </row>
    <row r="52" spans="2:13" ht="12" customHeight="1" x14ac:dyDescent="0.2">
      <c r="B52" s="65"/>
      <c r="C52" s="66"/>
      <c r="D52" s="66"/>
      <c r="E52" s="67"/>
      <c r="F52" s="35"/>
      <c r="G52" s="47"/>
      <c r="H52" s="35"/>
      <c r="I52" s="35"/>
      <c r="J52" s="35"/>
      <c r="K52" s="35"/>
      <c r="L52" s="35"/>
      <c r="M52" s="35"/>
    </row>
    <row r="53" spans="2:13" ht="32.25" customHeight="1" x14ac:dyDescent="0.2">
      <c r="B53" s="68"/>
      <c r="C53" s="69"/>
      <c r="D53" s="69"/>
      <c r="E53" s="70"/>
      <c r="F53" s="35"/>
      <c r="G53" s="35"/>
      <c r="H53" s="35"/>
      <c r="I53" s="35"/>
      <c r="J53" s="35"/>
      <c r="K53" s="35"/>
      <c r="L53" s="35"/>
      <c r="M53" s="35"/>
    </row>
    <row r="54" spans="2:13" ht="12" customHeight="1" x14ac:dyDescent="0.2">
      <c r="B54" s="52" t="s">
        <v>16</v>
      </c>
      <c r="F54" s="35"/>
      <c r="G54" s="35"/>
      <c r="H54" s="35"/>
      <c r="I54" s="35"/>
      <c r="J54" s="35"/>
      <c r="K54" s="35"/>
      <c r="L54" s="35"/>
      <c r="M54" s="35"/>
    </row>
    <row r="55" spans="2:13" ht="11.25" customHeight="1" x14ac:dyDescent="0.2">
      <c r="B55" s="36" t="s">
        <v>114</v>
      </c>
      <c r="C55" s="37"/>
      <c r="D55" s="37"/>
      <c r="E55" s="38"/>
    </row>
    <row r="56" spans="2:13" ht="14.25" x14ac:dyDescent="0.2">
      <c r="B56" s="39"/>
      <c r="E56" s="40"/>
    </row>
    <row r="57" spans="2:13" ht="14.25" x14ac:dyDescent="0.2">
      <c r="B57" s="41" t="s">
        <v>112</v>
      </c>
      <c r="C57" s="42"/>
      <c r="E57" s="40"/>
    </row>
    <row r="58" spans="2:13" ht="14.25" x14ac:dyDescent="0.2">
      <c r="B58" s="41"/>
      <c r="C58" s="42"/>
      <c r="E58" s="40"/>
    </row>
    <row r="59" spans="2:13" ht="14.25" x14ac:dyDescent="0.2">
      <c r="B59" s="41" t="s">
        <v>111</v>
      </c>
      <c r="C59" s="42"/>
      <c r="E59" s="40"/>
    </row>
    <row r="60" spans="2:13" ht="14.25" x14ac:dyDescent="0.2">
      <c r="B60" s="41"/>
      <c r="C60" s="42"/>
      <c r="E60" s="40"/>
    </row>
    <row r="61" spans="2:13" ht="14.25" x14ac:dyDescent="0.2">
      <c r="B61" s="41" t="s">
        <v>113</v>
      </c>
      <c r="C61" s="42"/>
      <c r="E61" s="40"/>
    </row>
    <row r="62" spans="2:13" x14ac:dyDescent="0.2">
      <c r="B62" s="43"/>
      <c r="E62" s="40"/>
    </row>
    <row r="63" spans="2:13" ht="14.25" x14ac:dyDescent="0.2">
      <c r="B63" s="41" t="s">
        <v>110</v>
      </c>
      <c r="E63" s="40"/>
    </row>
    <row r="64" spans="2:13" ht="14.25" x14ac:dyDescent="0.2">
      <c r="B64" s="44"/>
      <c r="C64" s="45"/>
      <c r="D64" s="45"/>
      <c r="E64" s="46"/>
    </row>
  </sheetData>
  <sheetProtection sheet="1" objects="1" scenarios="1"/>
  <mergeCells count="1">
    <mergeCell ref="B11:E53"/>
  </mergeCells>
  <hyperlinks>
    <hyperlink ref="C9" r:id="rId1" xr:uid="{17558E36-3E7A-4384-A776-391E7B152A8F}"/>
    <hyperlink ref="C8" r:id="rId2" location="Arbejds_og_maskinomkostninger" xr:uid="{6FA3C5FE-13FE-49F3-A675-4BFEEA51D243}"/>
    <hyperlink ref="B57" r:id="rId3" xr:uid="{B9434D74-F7E5-4DC0-996B-6CAAFE8A7385}"/>
    <hyperlink ref="B59" r:id="rId4" xr:uid="{3DBADECA-3EF6-47BE-9C57-284C02EEE0DF}"/>
    <hyperlink ref="B61" r:id="rId5" xr:uid="{49039295-9A47-4E2E-9EF9-01A7693104FB}"/>
    <hyperlink ref="B63" r:id="rId6" xr:uid="{268AC32F-4DB8-4B35-9CB9-AEDC17EDD9ED}"/>
  </hyperlinks>
  <pageMargins left="0.7" right="0.7" top="0.75" bottom="0.75" header="0.3" footer="0.3"/>
  <pageSetup paperSize="9" scale="89"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7DD9-51D9-48A7-8F9C-9DA2389686C2}">
  <sheetPr>
    <tabColor theme="1"/>
    <pageSetUpPr fitToPage="1"/>
  </sheetPr>
  <dimension ref="B2:X55"/>
  <sheetViews>
    <sheetView showGridLines="0" zoomScaleNormal="100" workbookViewId="0">
      <selection activeCell="F9" sqref="F9"/>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93</v>
      </c>
      <c r="D2" s="1"/>
    </row>
    <row r="5" spans="2:8" x14ac:dyDescent="0.2">
      <c r="B5" s="17" t="s">
        <v>67</v>
      </c>
      <c r="C5" s="18" t="s">
        <v>69</v>
      </c>
      <c r="D5" s="18" t="s">
        <v>70</v>
      </c>
      <c r="E5" s="18" t="s">
        <v>68</v>
      </c>
      <c r="F5" s="18" t="s">
        <v>66</v>
      </c>
      <c r="G5" s="18" t="s">
        <v>82</v>
      </c>
    </row>
    <row r="6" spans="2:8" x14ac:dyDescent="0.2">
      <c r="B6" s="17"/>
      <c r="C6" s="71" t="s">
        <v>81</v>
      </c>
      <c r="D6" s="72"/>
      <c r="E6" s="72"/>
      <c r="F6" s="73"/>
      <c r="G6" s="23" t="s">
        <v>83</v>
      </c>
    </row>
    <row r="7" spans="2:8" x14ac:dyDescent="0.2">
      <c r="B7" s="18" t="s">
        <v>86</v>
      </c>
      <c r="C7" s="19">
        <f>-E7-D7+F7</f>
        <v>12067.7</v>
      </c>
      <c r="D7" s="19">
        <f>F46</f>
        <v>-7740.5</v>
      </c>
      <c r="E7" s="19">
        <f>F35</f>
        <v>-1679.2</v>
      </c>
      <c r="F7" s="20">
        <f>X54</f>
        <v>2648</v>
      </c>
      <c r="G7" s="21">
        <f>C7/C27</f>
        <v>1.2837978723404255</v>
      </c>
    </row>
    <row r="8" spans="2:8" x14ac:dyDescent="0.2">
      <c r="B8" s="18" t="s">
        <v>85</v>
      </c>
      <c r="C8" s="19">
        <f>-E8-D8+F8</f>
        <v>13441.7</v>
      </c>
      <c r="D8" s="19">
        <f>D7</f>
        <v>-7740.5</v>
      </c>
      <c r="E8" s="19">
        <f>E7</f>
        <v>-1679.2</v>
      </c>
      <c r="F8" s="20">
        <f>R54</f>
        <v>4022</v>
      </c>
      <c r="G8" s="21">
        <f>C8/C27</f>
        <v>1.429968085106383</v>
      </c>
    </row>
    <row r="9" spans="2:8" x14ac:dyDescent="0.2">
      <c r="B9" s="18" t="s">
        <v>84</v>
      </c>
      <c r="C9" s="19">
        <f>-E9-D9+F9</f>
        <v>12419.7</v>
      </c>
      <c r="D9" s="19">
        <f>D8</f>
        <v>-7740.5</v>
      </c>
      <c r="E9" s="19">
        <f>E8</f>
        <v>-1679.2</v>
      </c>
      <c r="F9" s="22">
        <v>3000</v>
      </c>
      <c r="G9" s="21">
        <f>C9/C27</f>
        <v>1.3212446808510638</v>
      </c>
    </row>
    <row r="10" spans="2:8" x14ac:dyDescent="0.2">
      <c r="B10" s="18"/>
      <c r="C10" s="18"/>
      <c r="D10" s="18"/>
      <c r="E10" s="18"/>
      <c r="F10" s="18"/>
      <c r="G10" s="18"/>
    </row>
    <row r="11" spans="2:8" x14ac:dyDescent="0.2">
      <c r="B11" s="17" t="s">
        <v>1</v>
      </c>
      <c r="C11" s="18" t="s">
        <v>69</v>
      </c>
      <c r="D11" s="18" t="s">
        <v>70</v>
      </c>
      <c r="E11" s="18" t="s">
        <v>68</v>
      </c>
      <c r="F11" s="18" t="s">
        <v>66</v>
      </c>
      <c r="G11" s="18" t="s">
        <v>82</v>
      </c>
    </row>
    <row r="12" spans="2:8" x14ac:dyDescent="0.2">
      <c r="B12" s="17"/>
      <c r="C12" s="71" t="s">
        <v>81</v>
      </c>
      <c r="D12" s="72"/>
      <c r="E12" s="72"/>
      <c r="F12" s="73"/>
      <c r="G12" s="23" t="s">
        <v>83</v>
      </c>
    </row>
    <row r="13" spans="2:8" x14ac:dyDescent="0.2">
      <c r="B13" s="18" t="s">
        <v>86</v>
      </c>
      <c r="C13" s="19">
        <f>-E13-D13+F13</f>
        <v>11041.8</v>
      </c>
      <c r="D13" s="19">
        <f>L49</f>
        <v>-4909</v>
      </c>
      <c r="E13" s="19">
        <f>L38</f>
        <v>-3484.8</v>
      </c>
      <c r="F13" s="20">
        <f>X54</f>
        <v>2648</v>
      </c>
      <c r="G13" s="21">
        <f>C13/I27</f>
        <v>0.96857894736842098</v>
      </c>
    </row>
    <row r="14" spans="2:8" x14ac:dyDescent="0.2">
      <c r="B14" s="18" t="s">
        <v>85</v>
      </c>
      <c r="C14" s="19">
        <f>-E14-D14+F14</f>
        <v>12415.8</v>
      </c>
      <c r="D14" s="19">
        <f>D13</f>
        <v>-4909</v>
      </c>
      <c r="E14" s="19">
        <f>E13</f>
        <v>-3484.8</v>
      </c>
      <c r="F14" s="20">
        <f>R54</f>
        <v>4022</v>
      </c>
      <c r="G14" s="21">
        <f>C14/I27</f>
        <v>1.0891052631578946</v>
      </c>
    </row>
    <row r="15" spans="2:8" x14ac:dyDescent="0.2">
      <c r="B15" s="18" t="s">
        <v>84</v>
      </c>
      <c r="C15" s="19">
        <f>-E15-D15+F15</f>
        <v>11393.8</v>
      </c>
      <c r="D15" s="19">
        <f>D14</f>
        <v>-4909</v>
      </c>
      <c r="E15" s="19">
        <f>E14</f>
        <v>-3484.8</v>
      </c>
      <c r="F15" s="22">
        <v>3000</v>
      </c>
      <c r="G15" s="21">
        <f>C15/I27</f>
        <v>0.99945614035087715</v>
      </c>
    </row>
    <row r="16" spans="2:8" x14ac:dyDescent="0.2">
      <c r="E16" s="15"/>
      <c r="F16" s="15"/>
      <c r="G16" s="15"/>
      <c r="H16" s="16"/>
    </row>
    <row r="17" spans="2:24" ht="15" x14ac:dyDescent="0.25">
      <c r="B17" s="2" t="s">
        <v>4</v>
      </c>
      <c r="C17" s="2"/>
      <c r="D17" s="2"/>
      <c r="E17" s="2"/>
      <c r="F17" s="2"/>
      <c r="G17" s="2"/>
      <c r="H17" s="2" t="s">
        <v>42</v>
      </c>
      <c r="I17" s="2"/>
      <c r="J17" s="2"/>
      <c r="K17" s="2"/>
      <c r="L17" s="2"/>
      <c r="N17" s="2" t="s">
        <v>53</v>
      </c>
      <c r="O17" s="2"/>
      <c r="P17" s="2"/>
      <c r="Q17" s="2"/>
      <c r="R17" s="2"/>
      <c r="T17" s="2" t="s">
        <v>53</v>
      </c>
      <c r="U17" s="2"/>
      <c r="V17" s="2"/>
      <c r="W17" s="2"/>
      <c r="X17" s="2"/>
    </row>
    <row r="18" spans="2:24" ht="15" x14ac:dyDescent="0.25">
      <c r="B18" s="3" t="s">
        <v>5</v>
      </c>
      <c r="C18" s="3" t="s">
        <v>71</v>
      </c>
      <c r="D18" s="2"/>
      <c r="E18" s="2"/>
      <c r="F18" s="2"/>
      <c r="G18" s="2"/>
      <c r="H18" s="3" t="s">
        <v>5</v>
      </c>
      <c r="I18" s="3" t="s">
        <v>71</v>
      </c>
      <c r="J18" s="2"/>
      <c r="K18" s="2"/>
      <c r="L18" s="2"/>
      <c r="N18" s="3" t="s">
        <v>5</v>
      </c>
      <c r="O18" s="3" t="s">
        <v>79</v>
      </c>
      <c r="P18" s="2"/>
      <c r="Q18" s="2"/>
      <c r="R18" s="2"/>
      <c r="T18" s="3" t="s">
        <v>5</v>
      </c>
      <c r="U18" s="3" t="s">
        <v>79</v>
      </c>
      <c r="V18" s="2"/>
      <c r="W18" s="2"/>
      <c r="X18" s="2"/>
    </row>
    <row r="19" spans="2:24" ht="15" x14ac:dyDescent="0.25">
      <c r="B19" s="3" t="s">
        <v>6</v>
      </c>
      <c r="C19" s="3" t="s">
        <v>7</v>
      </c>
      <c r="D19" s="2"/>
      <c r="E19" s="2"/>
      <c r="F19" s="2"/>
      <c r="G19" s="2"/>
      <c r="H19" s="3" t="s">
        <v>6</v>
      </c>
      <c r="I19" s="3" t="s">
        <v>7</v>
      </c>
      <c r="J19" s="2"/>
      <c r="K19" s="2"/>
      <c r="L19" s="2"/>
      <c r="N19" s="3" t="s">
        <v>6</v>
      </c>
      <c r="O19" s="3" t="s">
        <v>7</v>
      </c>
      <c r="P19" s="2"/>
      <c r="Q19" s="2"/>
      <c r="R19" s="2"/>
      <c r="T19" s="3" t="s">
        <v>6</v>
      </c>
      <c r="U19" s="3" t="s">
        <v>7</v>
      </c>
      <c r="V19" s="2"/>
      <c r="W19" s="2"/>
      <c r="X19" s="2"/>
    </row>
    <row r="20" spans="2:24" ht="15" x14ac:dyDescent="0.25">
      <c r="B20" s="3" t="s">
        <v>8</v>
      </c>
      <c r="C20" s="3" t="s">
        <v>9</v>
      </c>
      <c r="D20" s="2"/>
      <c r="E20" s="2"/>
      <c r="F20" s="2"/>
      <c r="G20" s="2"/>
      <c r="H20" s="3" t="s">
        <v>8</v>
      </c>
      <c r="I20" s="3" t="s">
        <v>9</v>
      </c>
      <c r="J20" s="2"/>
      <c r="K20" s="2"/>
      <c r="L20" s="2"/>
      <c r="N20" s="3" t="s">
        <v>8</v>
      </c>
      <c r="O20" s="3" t="s">
        <v>9</v>
      </c>
      <c r="P20" s="2"/>
      <c r="Q20" s="2"/>
      <c r="R20" s="2"/>
      <c r="T20" s="3" t="s">
        <v>8</v>
      </c>
      <c r="U20" s="3" t="s">
        <v>9</v>
      </c>
      <c r="V20" s="2"/>
      <c r="W20" s="2"/>
      <c r="X20" s="2"/>
    </row>
    <row r="21" spans="2:24" ht="15" x14ac:dyDescent="0.25">
      <c r="B21" s="3" t="s">
        <v>10</v>
      </c>
      <c r="C21" s="3" t="s">
        <v>73</v>
      </c>
      <c r="D21" s="2"/>
      <c r="E21" s="2"/>
      <c r="F21" s="2"/>
      <c r="G21" s="2"/>
      <c r="H21" s="3" t="s">
        <v>10</v>
      </c>
      <c r="I21" s="3" t="s">
        <v>73</v>
      </c>
      <c r="J21" s="2"/>
      <c r="K21" s="2"/>
      <c r="L21" s="2"/>
      <c r="N21" s="3" t="s">
        <v>10</v>
      </c>
      <c r="O21" s="3" t="s">
        <v>73</v>
      </c>
      <c r="P21" s="2"/>
      <c r="Q21" s="2"/>
      <c r="R21" s="2"/>
      <c r="T21" s="3" t="s">
        <v>10</v>
      </c>
      <c r="U21" s="3" t="s">
        <v>73</v>
      </c>
      <c r="V21" s="2"/>
      <c r="W21" s="2"/>
      <c r="X21" s="2"/>
    </row>
    <row r="22" spans="2:24" ht="15" x14ac:dyDescent="0.25">
      <c r="B22" s="3" t="s">
        <v>12</v>
      </c>
      <c r="C22" s="3" t="s">
        <v>13</v>
      </c>
      <c r="D22" s="2"/>
      <c r="E22" s="2"/>
      <c r="F22" s="2"/>
      <c r="G22" s="2"/>
      <c r="H22" s="3" t="s">
        <v>12</v>
      </c>
      <c r="I22" s="3" t="s">
        <v>13</v>
      </c>
      <c r="J22" s="2"/>
      <c r="K22" s="2"/>
      <c r="L22" s="2"/>
      <c r="N22" s="3" t="s">
        <v>12</v>
      </c>
      <c r="O22" s="3" t="s">
        <v>13</v>
      </c>
      <c r="P22" s="2"/>
      <c r="Q22" s="2"/>
      <c r="R22" s="2"/>
      <c r="T22" s="3" t="s">
        <v>12</v>
      </c>
      <c r="U22" s="3" t="s">
        <v>64</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14</v>
      </c>
      <c r="C24" s="5" t="s">
        <v>15</v>
      </c>
      <c r="D24" s="5" t="s">
        <v>16</v>
      </c>
      <c r="E24" s="5" t="s">
        <v>17</v>
      </c>
      <c r="F24" s="5" t="s">
        <v>18</v>
      </c>
      <c r="H24" s="4" t="s">
        <v>14</v>
      </c>
      <c r="I24" s="5" t="s">
        <v>15</v>
      </c>
      <c r="J24" s="5" t="s">
        <v>16</v>
      </c>
      <c r="K24" s="5" t="s">
        <v>17</v>
      </c>
      <c r="L24" s="5" t="s">
        <v>18</v>
      </c>
      <c r="N24" s="4" t="s">
        <v>14</v>
      </c>
      <c r="O24" s="5" t="s">
        <v>15</v>
      </c>
      <c r="P24" s="5" t="s">
        <v>16</v>
      </c>
      <c r="Q24" s="5" t="s">
        <v>17</v>
      </c>
      <c r="R24" s="5" t="s">
        <v>18</v>
      </c>
      <c r="T24" s="4" t="s">
        <v>14</v>
      </c>
      <c r="U24" s="5" t="s">
        <v>15</v>
      </c>
      <c r="V24" s="5" t="s">
        <v>16</v>
      </c>
      <c r="W24" s="5" t="s">
        <v>17</v>
      </c>
      <c r="X24" s="5" t="s">
        <v>18</v>
      </c>
    </row>
    <row r="25" spans="2:24" ht="15" x14ac:dyDescent="0.25">
      <c r="B25" s="6" t="s">
        <v>19</v>
      </c>
      <c r="C25" s="7"/>
      <c r="D25" s="8" t="s">
        <v>16</v>
      </c>
      <c r="E25" s="7"/>
      <c r="F25" s="7"/>
      <c r="H25" s="6" t="s">
        <v>19</v>
      </c>
      <c r="I25" s="7"/>
      <c r="J25" s="8" t="s">
        <v>16</v>
      </c>
      <c r="K25" s="7"/>
      <c r="L25" s="7"/>
      <c r="N25" s="6" t="s">
        <v>19</v>
      </c>
      <c r="O25" s="7"/>
      <c r="P25" s="8" t="s">
        <v>16</v>
      </c>
      <c r="Q25" s="7"/>
      <c r="R25" s="7"/>
      <c r="T25" s="6" t="s">
        <v>19</v>
      </c>
      <c r="U25" s="7"/>
      <c r="V25" s="8" t="s">
        <v>16</v>
      </c>
      <c r="W25" s="7"/>
      <c r="X25" s="7"/>
    </row>
    <row r="26" spans="2:24" ht="15" x14ac:dyDescent="0.25">
      <c r="B26" s="9" t="s">
        <v>20</v>
      </c>
      <c r="C26" s="10">
        <v>9900</v>
      </c>
      <c r="D26" s="8" t="s">
        <v>21</v>
      </c>
      <c r="E26" s="11"/>
      <c r="F26" s="10"/>
      <c r="H26" s="9" t="s">
        <v>20</v>
      </c>
      <c r="I26" s="10">
        <v>12000</v>
      </c>
      <c r="J26" s="8" t="s">
        <v>21</v>
      </c>
      <c r="K26" s="11"/>
      <c r="L26" s="10"/>
      <c r="N26" s="9" t="s">
        <v>54</v>
      </c>
      <c r="O26" s="10">
        <v>6600</v>
      </c>
      <c r="P26" s="8" t="s">
        <v>25</v>
      </c>
      <c r="Q26" s="11">
        <v>1.4</v>
      </c>
      <c r="R26" s="10">
        <f>O26*Q26</f>
        <v>9240</v>
      </c>
      <c r="T26" s="9" t="s">
        <v>54</v>
      </c>
      <c r="U26" s="10">
        <v>6600</v>
      </c>
      <c r="V26" s="8" t="s">
        <v>25</v>
      </c>
      <c r="W26" s="11">
        <v>1.4</v>
      </c>
      <c r="X26" s="10">
        <f>U26*W26</f>
        <v>9240</v>
      </c>
    </row>
    <row r="27" spans="2:24" ht="15" x14ac:dyDescent="0.25">
      <c r="B27" s="9" t="s">
        <v>22</v>
      </c>
      <c r="C27" s="10">
        <v>9400</v>
      </c>
      <c r="D27" s="8" t="s">
        <v>21</v>
      </c>
      <c r="E27" s="11">
        <v>1.33</v>
      </c>
      <c r="F27" s="10">
        <f>C27*E27</f>
        <v>12502</v>
      </c>
      <c r="H27" s="9" t="s">
        <v>22</v>
      </c>
      <c r="I27" s="10">
        <v>11400</v>
      </c>
      <c r="J27" s="8" t="s">
        <v>21</v>
      </c>
      <c r="K27" s="11">
        <v>1.02</v>
      </c>
      <c r="L27" s="10">
        <f>I27*K27</f>
        <v>11628</v>
      </c>
      <c r="N27" s="9" t="s">
        <v>55</v>
      </c>
      <c r="O27" s="10">
        <v>3500</v>
      </c>
      <c r="P27" s="8" t="s">
        <v>25</v>
      </c>
      <c r="Q27" s="11">
        <v>0.55000000000000004</v>
      </c>
      <c r="R27" s="10">
        <f>O27*Q27</f>
        <v>1925.0000000000002</v>
      </c>
      <c r="T27" s="9" t="s">
        <v>55</v>
      </c>
      <c r="U27" s="10">
        <v>3500</v>
      </c>
      <c r="V27" s="8" t="s">
        <v>25</v>
      </c>
      <c r="W27" s="11">
        <v>0.55000000000000004</v>
      </c>
      <c r="X27" s="10">
        <f>U27*W27</f>
        <v>1925.0000000000002</v>
      </c>
    </row>
    <row r="28" spans="2:24" ht="15" x14ac:dyDescent="0.25">
      <c r="B28" s="6" t="s">
        <v>2</v>
      </c>
      <c r="C28" s="7"/>
      <c r="D28" s="8" t="s">
        <v>16</v>
      </c>
      <c r="E28" s="7"/>
      <c r="F28" s="7">
        <f>SUM(F26:F27)</f>
        <v>12502</v>
      </c>
      <c r="H28" s="6" t="s">
        <v>2</v>
      </c>
      <c r="I28" s="7"/>
      <c r="J28" s="8" t="s">
        <v>16</v>
      </c>
      <c r="K28" s="7"/>
      <c r="L28" s="7">
        <f>SUM(L26:L27)</f>
        <v>11628</v>
      </c>
      <c r="N28" s="6" t="s">
        <v>2</v>
      </c>
      <c r="O28" s="7"/>
      <c r="P28" s="8" t="s">
        <v>16</v>
      </c>
      <c r="Q28" s="7"/>
      <c r="R28" s="7">
        <f>SUM(R26:R27)</f>
        <v>11165</v>
      </c>
      <c r="T28" s="6" t="s">
        <v>2</v>
      </c>
      <c r="U28" s="7"/>
      <c r="V28" s="8" t="s">
        <v>16</v>
      </c>
      <c r="W28" s="7"/>
      <c r="X28" s="7">
        <f>SUM(X26:X27)</f>
        <v>11165</v>
      </c>
    </row>
    <row r="29" spans="2:24" ht="15" x14ac:dyDescent="0.25">
      <c r="B29" s="9" t="s">
        <v>16</v>
      </c>
      <c r="C29" s="10"/>
      <c r="D29" s="8" t="s">
        <v>16</v>
      </c>
      <c r="E29" s="10"/>
      <c r="F29" s="10"/>
      <c r="H29" s="9" t="s">
        <v>16</v>
      </c>
      <c r="I29" s="10"/>
      <c r="J29" s="8" t="s">
        <v>16</v>
      </c>
      <c r="K29" s="10"/>
      <c r="L29" s="10"/>
      <c r="N29" s="9" t="s">
        <v>16</v>
      </c>
      <c r="O29" s="10"/>
      <c r="P29" s="8" t="s">
        <v>16</v>
      </c>
      <c r="Q29" s="10"/>
      <c r="R29" s="10"/>
      <c r="T29" s="9" t="s">
        <v>16</v>
      </c>
      <c r="U29" s="10"/>
      <c r="V29" s="8" t="s">
        <v>16</v>
      </c>
      <c r="W29" s="10"/>
      <c r="X29" s="10"/>
    </row>
    <row r="30" spans="2:24" ht="15" x14ac:dyDescent="0.25">
      <c r="B30" s="6" t="s">
        <v>23</v>
      </c>
      <c r="C30" s="7"/>
      <c r="D30" s="8" t="s">
        <v>16</v>
      </c>
      <c r="E30" s="7"/>
      <c r="F30" s="7"/>
      <c r="H30" s="6" t="s">
        <v>23</v>
      </c>
      <c r="I30" s="7"/>
      <c r="J30" s="8" t="s">
        <v>16</v>
      </c>
      <c r="K30" s="7"/>
      <c r="L30" s="7"/>
      <c r="N30" s="6" t="s">
        <v>23</v>
      </c>
      <c r="O30" s="7"/>
      <c r="P30" s="8" t="s">
        <v>16</v>
      </c>
      <c r="Q30" s="7"/>
      <c r="R30" s="7"/>
      <c r="T30" s="6" t="s">
        <v>23</v>
      </c>
      <c r="U30" s="7"/>
      <c r="V30" s="8" t="s">
        <v>16</v>
      </c>
      <c r="W30" s="7"/>
      <c r="X30" s="7"/>
    </row>
    <row r="31" spans="2:24" ht="15" x14ac:dyDescent="0.25">
      <c r="B31" s="9" t="s">
        <v>24</v>
      </c>
      <c r="C31" s="10">
        <v>-9</v>
      </c>
      <c r="D31" s="8" t="s">
        <v>25</v>
      </c>
      <c r="E31" s="11">
        <v>36</v>
      </c>
      <c r="F31" s="10">
        <f>C31*E31</f>
        <v>-324</v>
      </c>
      <c r="H31" s="9" t="s">
        <v>43</v>
      </c>
      <c r="I31" s="10">
        <v>-2</v>
      </c>
      <c r="J31" s="8" t="s">
        <v>30</v>
      </c>
      <c r="K31" s="11">
        <v>915</v>
      </c>
      <c r="L31" s="10">
        <f>I31*K31</f>
        <v>-1830</v>
      </c>
      <c r="N31" s="9" t="s">
        <v>43</v>
      </c>
      <c r="O31" s="10">
        <v>-140</v>
      </c>
      <c r="P31" s="8" t="s">
        <v>25</v>
      </c>
      <c r="Q31" s="11">
        <v>3.65</v>
      </c>
      <c r="R31" s="10">
        <f>O31*Q31</f>
        <v>-511</v>
      </c>
      <c r="T31" s="9" t="s">
        <v>43</v>
      </c>
      <c r="U31" s="10">
        <v>-140</v>
      </c>
      <c r="V31" s="8" t="s">
        <v>25</v>
      </c>
      <c r="W31" s="11">
        <v>3.65</v>
      </c>
      <c r="X31" s="10">
        <f>U31*W31</f>
        <v>-511</v>
      </c>
    </row>
    <row r="32" spans="2:24" ht="15" x14ac:dyDescent="0.25">
      <c r="B32" s="9" t="s">
        <v>26</v>
      </c>
      <c r="C32" s="10">
        <v>-83</v>
      </c>
      <c r="D32" s="8" t="s">
        <v>25</v>
      </c>
      <c r="E32" s="11">
        <v>10</v>
      </c>
      <c r="F32" s="10">
        <f>C32*E32</f>
        <v>-830</v>
      </c>
      <c r="H32" s="9" t="s">
        <v>26</v>
      </c>
      <c r="I32" s="10">
        <v>-30</v>
      </c>
      <c r="J32" s="8" t="s">
        <v>25</v>
      </c>
      <c r="K32" s="11">
        <v>10</v>
      </c>
      <c r="L32" s="10">
        <f>I32*K32</f>
        <v>-300</v>
      </c>
      <c r="N32" s="9" t="s">
        <v>26</v>
      </c>
      <c r="O32" s="10">
        <v>-41</v>
      </c>
      <c r="P32" s="8" t="s">
        <v>25</v>
      </c>
      <c r="Q32" s="11">
        <v>10</v>
      </c>
      <c r="R32" s="10">
        <f>O32*Q32</f>
        <v>-410</v>
      </c>
      <c r="T32" s="9" t="s">
        <v>26</v>
      </c>
      <c r="U32" s="10">
        <v>-146</v>
      </c>
      <c r="V32" s="8" t="s">
        <v>25</v>
      </c>
      <c r="W32" s="11">
        <v>10</v>
      </c>
      <c r="X32" s="10">
        <f>U32*W32</f>
        <v>-1460</v>
      </c>
    </row>
    <row r="33" spans="2:24" ht="15" x14ac:dyDescent="0.25">
      <c r="B33" s="9" t="s">
        <v>27</v>
      </c>
      <c r="C33" s="10">
        <v>-60</v>
      </c>
      <c r="D33" s="8" t="s">
        <v>28</v>
      </c>
      <c r="E33" s="11"/>
      <c r="F33" s="10"/>
      <c r="H33" s="9" t="s">
        <v>44</v>
      </c>
      <c r="I33" s="10">
        <v>-15</v>
      </c>
      <c r="J33" s="8" t="s">
        <v>25</v>
      </c>
      <c r="K33" s="11">
        <v>16</v>
      </c>
      <c r="L33" s="10">
        <f>I33*K33</f>
        <v>-240</v>
      </c>
      <c r="N33" s="9" t="s">
        <v>27</v>
      </c>
      <c r="O33" s="10">
        <v>-30</v>
      </c>
      <c r="P33" s="8" t="s">
        <v>28</v>
      </c>
      <c r="Q33" s="11"/>
      <c r="R33" s="10"/>
      <c r="T33" s="9" t="s">
        <v>44</v>
      </c>
      <c r="U33" s="10">
        <v>-24</v>
      </c>
      <c r="V33" s="8" t="s">
        <v>25</v>
      </c>
      <c r="W33" s="11">
        <v>16</v>
      </c>
      <c r="X33" s="10">
        <f>U33*W33</f>
        <v>-384</v>
      </c>
    </row>
    <row r="34" spans="2:24" ht="15" x14ac:dyDescent="0.25">
      <c r="B34" s="9" t="s">
        <v>29</v>
      </c>
      <c r="C34" s="10">
        <v>-202</v>
      </c>
      <c r="D34" s="8" t="s">
        <v>30</v>
      </c>
      <c r="E34" s="11">
        <v>2.6</v>
      </c>
      <c r="F34" s="10">
        <f>C34*E34</f>
        <v>-525.20000000000005</v>
      </c>
      <c r="H34" s="9" t="s">
        <v>27</v>
      </c>
      <c r="I34" s="10">
        <v>-35</v>
      </c>
      <c r="J34" s="8" t="s">
        <v>28</v>
      </c>
      <c r="K34" s="11"/>
      <c r="L34" s="10"/>
      <c r="N34" s="9" t="s">
        <v>45</v>
      </c>
      <c r="O34" s="10"/>
      <c r="P34" s="8" t="s">
        <v>30</v>
      </c>
      <c r="Q34" s="10"/>
      <c r="R34" s="10">
        <v>-126</v>
      </c>
      <c r="T34" s="9" t="s">
        <v>65</v>
      </c>
      <c r="U34" s="10">
        <v>-60</v>
      </c>
      <c r="V34" s="8" t="s">
        <v>25</v>
      </c>
      <c r="W34" s="11">
        <v>9</v>
      </c>
      <c r="X34" s="10">
        <f>U34*W34</f>
        <v>-540</v>
      </c>
    </row>
    <row r="35" spans="2:24" ht="15" x14ac:dyDescent="0.25">
      <c r="B35" s="6" t="s">
        <v>31</v>
      </c>
      <c r="C35" s="7"/>
      <c r="D35" s="8" t="s">
        <v>16</v>
      </c>
      <c r="E35" s="7"/>
      <c r="F35" s="7">
        <f>SUM(F30:F34)</f>
        <v>-1679.2</v>
      </c>
      <c r="H35" s="9" t="s">
        <v>45</v>
      </c>
      <c r="I35" s="10"/>
      <c r="J35" s="8" t="s">
        <v>30</v>
      </c>
      <c r="K35" s="10"/>
      <c r="L35" s="10">
        <v>-633</v>
      </c>
      <c r="N35" s="9" t="s">
        <v>46</v>
      </c>
      <c r="O35" s="10"/>
      <c r="P35" s="8" t="s">
        <v>30</v>
      </c>
      <c r="Q35" s="10"/>
      <c r="R35" s="10">
        <v>-174</v>
      </c>
      <c r="T35" s="9" t="s">
        <v>45</v>
      </c>
      <c r="U35" s="10"/>
      <c r="V35" s="8" t="s">
        <v>30</v>
      </c>
      <c r="W35" s="10"/>
      <c r="X35" s="10">
        <v>-126</v>
      </c>
    </row>
    <row r="36" spans="2:24" ht="15" x14ac:dyDescent="0.25">
      <c r="B36" s="6" t="s">
        <v>32</v>
      </c>
      <c r="C36" s="7"/>
      <c r="D36" s="8" t="s">
        <v>16</v>
      </c>
      <c r="E36" s="7"/>
      <c r="F36" s="7">
        <f>SUM(F28,F35)</f>
        <v>10822.8</v>
      </c>
      <c r="H36" s="9" t="s">
        <v>46</v>
      </c>
      <c r="I36" s="10"/>
      <c r="J36" s="8" t="s">
        <v>30</v>
      </c>
      <c r="K36" s="10"/>
      <c r="L36" s="10">
        <v>-45</v>
      </c>
      <c r="N36" s="9" t="s">
        <v>56</v>
      </c>
      <c r="O36" s="10"/>
      <c r="P36" s="8" t="s">
        <v>30</v>
      </c>
      <c r="Q36" s="10"/>
      <c r="R36" s="10">
        <v>-28</v>
      </c>
      <c r="T36" s="9" t="s">
        <v>46</v>
      </c>
      <c r="U36" s="10"/>
      <c r="V36" s="8" t="s">
        <v>30</v>
      </c>
      <c r="W36" s="10"/>
      <c r="X36" s="10">
        <v>-174</v>
      </c>
    </row>
    <row r="37" spans="2:24" ht="15" x14ac:dyDescent="0.25">
      <c r="B37" s="9" t="s">
        <v>16</v>
      </c>
      <c r="C37" s="10"/>
      <c r="D37" s="8" t="s">
        <v>16</v>
      </c>
      <c r="E37" s="10"/>
      <c r="F37" s="10"/>
      <c r="H37" s="9" t="s">
        <v>29</v>
      </c>
      <c r="I37" s="10">
        <v>-168</v>
      </c>
      <c r="J37" s="8" t="s">
        <v>30</v>
      </c>
      <c r="K37" s="11">
        <v>2.6</v>
      </c>
      <c r="L37" s="10">
        <f>I37*K37</f>
        <v>-436.8</v>
      </c>
      <c r="N37" s="9" t="s">
        <v>57</v>
      </c>
      <c r="O37" s="10"/>
      <c r="P37" s="8" t="s">
        <v>30</v>
      </c>
      <c r="Q37" s="10"/>
      <c r="R37" s="10">
        <v>-39</v>
      </c>
      <c r="T37" s="9" t="s">
        <v>56</v>
      </c>
      <c r="U37" s="10"/>
      <c r="V37" s="8" t="s">
        <v>30</v>
      </c>
      <c r="W37" s="10"/>
      <c r="X37" s="10">
        <v>-28</v>
      </c>
    </row>
    <row r="38" spans="2:24" ht="15" x14ac:dyDescent="0.25">
      <c r="B38" s="6" t="s">
        <v>3</v>
      </c>
      <c r="C38" s="7"/>
      <c r="D38" s="8" t="s">
        <v>16</v>
      </c>
      <c r="E38" s="7"/>
      <c r="F38" s="7"/>
      <c r="H38" s="6" t="s">
        <v>31</v>
      </c>
      <c r="I38" s="7"/>
      <c r="J38" s="8" t="s">
        <v>16</v>
      </c>
      <c r="K38" s="7"/>
      <c r="L38" s="7">
        <f>SUM(L30:L37)</f>
        <v>-3484.8</v>
      </c>
      <c r="N38" s="6" t="s">
        <v>31</v>
      </c>
      <c r="O38" s="7"/>
      <c r="P38" s="8" t="s">
        <v>16</v>
      </c>
      <c r="Q38" s="7"/>
      <c r="R38" s="7">
        <f>SUM(R30:R37)</f>
        <v>-1288</v>
      </c>
      <c r="T38" s="9" t="s">
        <v>57</v>
      </c>
      <c r="U38" s="10"/>
      <c r="V38" s="8" t="s">
        <v>30</v>
      </c>
      <c r="W38" s="10"/>
      <c r="X38" s="10">
        <v>-39</v>
      </c>
    </row>
    <row r="39" spans="2:24" ht="15" x14ac:dyDescent="0.25">
      <c r="B39" s="9" t="s">
        <v>33</v>
      </c>
      <c r="C39" s="10">
        <v>-60</v>
      </c>
      <c r="D39" s="8" t="s">
        <v>16</v>
      </c>
      <c r="E39" s="10">
        <v>25</v>
      </c>
      <c r="F39" s="10">
        <f t="shared" ref="F39:F44" si="0">C39*E39</f>
        <v>-1500</v>
      </c>
      <c r="H39" s="6" t="s">
        <v>32</v>
      </c>
      <c r="I39" s="7"/>
      <c r="J39" s="8" t="s">
        <v>16</v>
      </c>
      <c r="K39" s="7"/>
      <c r="L39" s="7">
        <f>SUM(L28,L38)</f>
        <v>8143.2</v>
      </c>
      <c r="N39" s="6" t="s">
        <v>32</v>
      </c>
      <c r="O39" s="7"/>
      <c r="P39" s="8" t="s">
        <v>16</v>
      </c>
      <c r="Q39" s="7"/>
      <c r="R39" s="7">
        <f>SUM(R28,R38)</f>
        <v>9877</v>
      </c>
      <c r="T39" s="6" t="s">
        <v>31</v>
      </c>
      <c r="U39" s="7"/>
      <c r="V39" s="8" t="s">
        <v>16</v>
      </c>
      <c r="W39" s="7"/>
      <c r="X39" s="7">
        <f>SUM(X30:X38)</f>
        <v>-3262</v>
      </c>
    </row>
    <row r="40" spans="2:24" ht="15" x14ac:dyDescent="0.25">
      <c r="B40" s="9" t="s">
        <v>34</v>
      </c>
      <c r="C40" s="10">
        <v>-1</v>
      </c>
      <c r="D40" s="8" t="s">
        <v>16</v>
      </c>
      <c r="E40" s="10">
        <v>100</v>
      </c>
      <c r="F40" s="10">
        <f t="shared" si="0"/>
        <v>-100</v>
      </c>
      <c r="H40" s="9" t="s">
        <v>16</v>
      </c>
      <c r="I40" s="10"/>
      <c r="J40" s="8" t="s">
        <v>16</v>
      </c>
      <c r="K40" s="10"/>
      <c r="L40" s="10"/>
      <c r="N40" s="9" t="s">
        <v>16</v>
      </c>
      <c r="O40" s="10"/>
      <c r="P40" s="8" t="s">
        <v>16</v>
      </c>
      <c r="Q40" s="10"/>
      <c r="R40" s="10"/>
      <c r="T40" s="6" t="s">
        <v>32</v>
      </c>
      <c r="U40" s="7"/>
      <c r="V40" s="8" t="s">
        <v>16</v>
      </c>
      <c r="W40" s="7"/>
      <c r="X40" s="7">
        <f>SUM(X28,X39)</f>
        <v>7903</v>
      </c>
    </row>
    <row r="41" spans="2:24" ht="15" x14ac:dyDescent="0.25">
      <c r="B41" s="9" t="s">
        <v>35</v>
      </c>
      <c r="C41" s="12">
        <v>-0.33</v>
      </c>
      <c r="D41" s="8" t="s">
        <v>16</v>
      </c>
      <c r="E41" s="10">
        <v>350</v>
      </c>
      <c r="F41" s="10">
        <f t="shared" si="0"/>
        <v>-115.5</v>
      </c>
      <c r="H41" s="6" t="s">
        <v>3</v>
      </c>
      <c r="I41" s="7"/>
      <c r="J41" s="8" t="s">
        <v>16</v>
      </c>
      <c r="K41" s="7"/>
      <c r="L41" s="7"/>
      <c r="N41" s="6" t="s">
        <v>3</v>
      </c>
      <c r="O41" s="7"/>
      <c r="P41" s="8" t="s">
        <v>16</v>
      </c>
      <c r="Q41" s="7"/>
      <c r="R41" s="7"/>
      <c r="T41" s="9" t="s">
        <v>16</v>
      </c>
      <c r="U41" s="10"/>
      <c r="V41" s="8" t="s">
        <v>16</v>
      </c>
      <c r="W41" s="10"/>
      <c r="X41" s="10"/>
    </row>
    <row r="42" spans="2:24" ht="15" x14ac:dyDescent="0.25">
      <c r="B42" s="9" t="s">
        <v>36</v>
      </c>
      <c r="C42" s="10">
        <v>-5</v>
      </c>
      <c r="D42" s="8" t="s">
        <v>16</v>
      </c>
      <c r="E42" s="10">
        <v>225</v>
      </c>
      <c r="F42" s="10">
        <f t="shared" si="0"/>
        <v>-1125</v>
      </c>
      <c r="H42" s="9" t="s">
        <v>47</v>
      </c>
      <c r="I42" s="10">
        <v>-1</v>
      </c>
      <c r="J42" s="8" t="s">
        <v>16</v>
      </c>
      <c r="K42" s="10">
        <v>725</v>
      </c>
      <c r="L42" s="10">
        <f t="shared" ref="L42:L47" si="1">I42*K42</f>
        <v>-725</v>
      </c>
      <c r="N42" s="9" t="s">
        <v>47</v>
      </c>
      <c r="O42" s="10">
        <v>-1</v>
      </c>
      <c r="P42" s="8" t="s">
        <v>16</v>
      </c>
      <c r="Q42" s="10">
        <v>725</v>
      </c>
      <c r="R42" s="10">
        <f t="shared" ref="R42:R51" si="2">O42*Q42</f>
        <v>-725</v>
      </c>
      <c r="T42" s="6" t="s">
        <v>3</v>
      </c>
      <c r="U42" s="7"/>
      <c r="V42" s="8" t="s">
        <v>16</v>
      </c>
      <c r="W42" s="7"/>
      <c r="X42" s="7"/>
    </row>
    <row r="43" spans="2:24" ht="15" x14ac:dyDescent="0.25">
      <c r="B43" s="9" t="s">
        <v>37</v>
      </c>
      <c r="C43" s="10">
        <v>-5</v>
      </c>
      <c r="D43" s="8" t="s">
        <v>16</v>
      </c>
      <c r="E43" s="10">
        <v>170</v>
      </c>
      <c r="F43" s="10">
        <f t="shared" si="0"/>
        <v>-850</v>
      </c>
      <c r="H43" s="9" t="s">
        <v>33</v>
      </c>
      <c r="I43" s="10">
        <v>-35</v>
      </c>
      <c r="J43" s="8" t="s">
        <v>16</v>
      </c>
      <c r="K43" s="10">
        <v>20</v>
      </c>
      <c r="L43" s="10">
        <f t="shared" si="1"/>
        <v>-700</v>
      </c>
      <c r="N43" s="9" t="s">
        <v>33</v>
      </c>
      <c r="O43" s="10">
        <v>-30</v>
      </c>
      <c r="P43" s="8" t="s">
        <v>16</v>
      </c>
      <c r="Q43" s="10">
        <v>20</v>
      </c>
      <c r="R43" s="10">
        <f t="shared" si="2"/>
        <v>-600</v>
      </c>
      <c r="T43" s="9" t="s">
        <v>47</v>
      </c>
      <c r="U43" s="10">
        <v>-1</v>
      </c>
      <c r="V43" s="8" t="s">
        <v>16</v>
      </c>
      <c r="W43" s="10">
        <v>725</v>
      </c>
      <c r="X43" s="10">
        <f t="shared" ref="X43:X51" si="3">U43*W43</f>
        <v>-725</v>
      </c>
    </row>
    <row r="44" spans="2:24" ht="15" x14ac:dyDescent="0.25">
      <c r="B44" s="9" t="s">
        <v>38</v>
      </c>
      <c r="C44" s="10">
        <v>-5</v>
      </c>
      <c r="D44" s="8" t="s">
        <v>16</v>
      </c>
      <c r="E44" s="10">
        <v>660</v>
      </c>
      <c r="F44" s="10">
        <f t="shared" si="0"/>
        <v>-3300</v>
      </c>
      <c r="H44" s="9" t="s">
        <v>48</v>
      </c>
      <c r="I44" s="10">
        <v>-1</v>
      </c>
      <c r="J44" s="8" t="s">
        <v>16</v>
      </c>
      <c r="K44" s="10">
        <v>200</v>
      </c>
      <c r="L44" s="10">
        <f t="shared" si="1"/>
        <v>-200</v>
      </c>
      <c r="N44" s="9" t="s">
        <v>34</v>
      </c>
      <c r="O44" s="10">
        <v>-1</v>
      </c>
      <c r="P44" s="8" t="s">
        <v>16</v>
      </c>
      <c r="Q44" s="10">
        <v>100</v>
      </c>
      <c r="R44" s="10">
        <f t="shared" si="2"/>
        <v>-100</v>
      </c>
      <c r="T44" s="9" t="s">
        <v>34</v>
      </c>
      <c r="U44" s="10">
        <v>-1</v>
      </c>
      <c r="V44" s="8" t="s">
        <v>16</v>
      </c>
      <c r="W44" s="10">
        <v>100</v>
      </c>
      <c r="X44" s="10">
        <f t="shared" si="3"/>
        <v>-100</v>
      </c>
    </row>
    <row r="45" spans="2:24" ht="15" x14ac:dyDescent="0.25">
      <c r="B45" s="9" t="s">
        <v>39</v>
      </c>
      <c r="C45" s="10"/>
      <c r="D45" s="8" t="s">
        <v>16</v>
      </c>
      <c r="E45" s="10"/>
      <c r="F45" s="10">
        <v>-750</v>
      </c>
      <c r="H45" s="9" t="s">
        <v>49</v>
      </c>
      <c r="I45" s="10">
        <v>-1</v>
      </c>
      <c r="J45" s="8" t="s">
        <v>16</v>
      </c>
      <c r="K45" s="10">
        <v>500</v>
      </c>
      <c r="L45" s="10">
        <f t="shared" si="1"/>
        <v>-500</v>
      </c>
      <c r="N45" s="9" t="s">
        <v>58</v>
      </c>
      <c r="O45" s="10">
        <v>-1</v>
      </c>
      <c r="P45" s="8" t="s">
        <v>16</v>
      </c>
      <c r="Q45" s="10">
        <v>400</v>
      </c>
      <c r="R45" s="10">
        <f t="shared" si="2"/>
        <v>-400</v>
      </c>
      <c r="T45" s="9" t="s">
        <v>58</v>
      </c>
      <c r="U45" s="10">
        <v>-1</v>
      </c>
      <c r="V45" s="8" t="s">
        <v>16</v>
      </c>
      <c r="W45" s="10">
        <v>400</v>
      </c>
      <c r="X45" s="10">
        <f t="shared" si="3"/>
        <v>-400</v>
      </c>
    </row>
    <row r="46" spans="2:24" s="1" customFormat="1" ht="15" x14ac:dyDescent="0.25">
      <c r="B46" s="6" t="s">
        <v>40</v>
      </c>
      <c r="C46" s="7"/>
      <c r="D46" s="8" t="s">
        <v>16</v>
      </c>
      <c r="E46" s="7"/>
      <c r="F46" s="7">
        <f>SUM(F39:F45)</f>
        <v>-7740.5</v>
      </c>
      <c r="H46" s="9" t="s">
        <v>50</v>
      </c>
      <c r="I46" s="10">
        <v>-2</v>
      </c>
      <c r="J46" s="8" t="s">
        <v>16</v>
      </c>
      <c r="K46" s="10">
        <v>140</v>
      </c>
      <c r="L46" s="10">
        <f t="shared" si="1"/>
        <v>-280</v>
      </c>
      <c r="N46" s="9" t="s">
        <v>50</v>
      </c>
      <c r="O46" s="10">
        <v>-3</v>
      </c>
      <c r="P46" s="8" t="s">
        <v>16</v>
      </c>
      <c r="Q46" s="10">
        <v>140</v>
      </c>
      <c r="R46" s="10">
        <f t="shared" si="2"/>
        <v>-420</v>
      </c>
      <c r="T46" s="9" t="s">
        <v>50</v>
      </c>
      <c r="U46" s="10">
        <v>-3</v>
      </c>
      <c r="V46" s="8" t="s">
        <v>16</v>
      </c>
      <c r="W46" s="10">
        <v>140</v>
      </c>
      <c r="X46" s="10">
        <f t="shared" si="3"/>
        <v>-420</v>
      </c>
    </row>
    <row r="47" spans="2:24" s="1" customFormat="1" ht="15" x14ac:dyDescent="0.25">
      <c r="B47" s="9" t="s">
        <v>41</v>
      </c>
      <c r="C47" s="10"/>
      <c r="D47" s="8" t="s">
        <v>16</v>
      </c>
      <c r="E47" s="10"/>
      <c r="F47" s="10">
        <f>SUM(F36,F46)</f>
        <v>3082.2999999999993</v>
      </c>
      <c r="H47" s="9" t="s">
        <v>51</v>
      </c>
      <c r="I47" s="10">
        <v>-1</v>
      </c>
      <c r="J47" s="8" t="s">
        <v>16</v>
      </c>
      <c r="K47" s="10">
        <v>1754</v>
      </c>
      <c r="L47" s="10">
        <f t="shared" si="1"/>
        <v>-1754</v>
      </c>
      <c r="N47" s="9" t="s">
        <v>59</v>
      </c>
      <c r="O47" s="10">
        <v>-1</v>
      </c>
      <c r="P47" s="8" t="s">
        <v>16</v>
      </c>
      <c r="Q47" s="10">
        <v>866</v>
      </c>
      <c r="R47" s="10">
        <f t="shared" si="2"/>
        <v>-866</v>
      </c>
      <c r="T47" s="9" t="s">
        <v>59</v>
      </c>
      <c r="U47" s="10">
        <v>-1</v>
      </c>
      <c r="V47" s="8" t="s">
        <v>16</v>
      </c>
      <c r="W47" s="10">
        <v>866</v>
      </c>
      <c r="X47" s="10">
        <f t="shared" si="3"/>
        <v>-866</v>
      </c>
    </row>
    <row r="48" spans="2:24" ht="15" x14ac:dyDescent="0.25">
      <c r="H48" s="9" t="s">
        <v>39</v>
      </c>
      <c r="I48" s="10"/>
      <c r="J48" s="8" t="s">
        <v>16</v>
      </c>
      <c r="K48" s="10"/>
      <c r="L48" s="10">
        <v>-750</v>
      </c>
      <c r="N48" s="9" t="s">
        <v>60</v>
      </c>
      <c r="O48" s="10">
        <v>-1</v>
      </c>
      <c r="P48" s="8" t="s">
        <v>16</v>
      </c>
      <c r="Q48" s="10">
        <v>394</v>
      </c>
      <c r="R48" s="10">
        <f t="shared" si="2"/>
        <v>-394</v>
      </c>
      <c r="T48" s="9" t="s">
        <v>60</v>
      </c>
      <c r="U48" s="10">
        <v>-1</v>
      </c>
      <c r="V48" s="8" t="s">
        <v>16</v>
      </c>
      <c r="W48" s="10">
        <v>394</v>
      </c>
      <c r="X48" s="10">
        <f t="shared" si="3"/>
        <v>-394</v>
      </c>
    </row>
    <row r="49" spans="6:24" ht="15" x14ac:dyDescent="0.25">
      <c r="H49" s="6" t="s">
        <v>52</v>
      </c>
      <c r="I49" s="7"/>
      <c r="J49" s="8" t="s">
        <v>16</v>
      </c>
      <c r="K49" s="7"/>
      <c r="L49" s="7">
        <f>SUM(L42:L48)</f>
        <v>-4909</v>
      </c>
      <c r="N49" s="9" t="s">
        <v>61</v>
      </c>
      <c r="O49" s="10">
        <v>-6600</v>
      </c>
      <c r="P49" s="8" t="s">
        <v>16</v>
      </c>
      <c r="Q49" s="13">
        <v>0.11</v>
      </c>
      <c r="R49" s="10">
        <f t="shared" si="2"/>
        <v>-726</v>
      </c>
      <c r="T49" s="9" t="s">
        <v>61</v>
      </c>
      <c r="U49" s="10">
        <v>-6600</v>
      </c>
      <c r="V49" s="8" t="s">
        <v>16</v>
      </c>
      <c r="W49" s="13">
        <v>0.11</v>
      </c>
      <c r="X49" s="10">
        <f t="shared" si="3"/>
        <v>-726</v>
      </c>
    </row>
    <row r="50" spans="6:24" ht="15" x14ac:dyDescent="0.25">
      <c r="F50" s="14"/>
      <c r="H50" s="9" t="s">
        <v>41</v>
      </c>
      <c r="I50" s="10"/>
      <c r="J50" s="8" t="s">
        <v>16</v>
      </c>
      <c r="K50" s="10"/>
      <c r="L50" s="10">
        <f>SUM(L39,L49)</f>
        <v>3234.2</v>
      </c>
      <c r="N50" s="9" t="s">
        <v>62</v>
      </c>
      <c r="O50" s="12">
        <v>-7</v>
      </c>
      <c r="P50" s="8" t="s">
        <v>16</v>
      </c>
      <c r="Q50" s="10">
        <v>90</v>
      </c>
      <c r="R50" s="10">
        <f t="shared" si="2"/>
        <v>-630</v>
      </c>
      <c r="T50" s="9" t="s">
        <v>62</v>
      </c>
      <c r="U50" s="12">
        <v>-7</v>
      </c>
      <c r="V50" s="8" t="s">
        <v>16</v>
      </c>
      <c r="W50" s="10">
        <v>90</v>
      </c>
      <c r="X50" s="10">
        <f t="shared" si="3"/>
        <v>-630</v>
      </c>
    </row>
    <row r="51" spans="6:24" ht="15" x14ac:dyDescent="0.25">
      <c r="N51" s="9" t="s">
        <v>63</v>
      </c>
      <c r="O51" s="10">
        <v>-1</v>
      </c>
      <c r="P51" s="8" t="s">
        <v>16</v>
      </c>
      <c r="Q51" s="10">
        <v>244</v>
      </c>
      <c r="R51" s="10">
        <f t="shared" si="2"/>
        <v>-244</v>
      </c>
      <c r="T51" s="9" t="s">
        <v>63</v>
      </c>
      <c r="U51" s="10">
        <v>-1</v>
      </c>
      <c r="V51" s="8" t="s">
        <v>16</v>
      </c>
      <c r="W51" s="10">
        <v>244</v>
      </c>
      <c r="X51" s="10">
        <f t="shared" si="3"/>
        <v>-244</v>
      </c>
    </row>
    <row r="52" spans="6:24" ht="15" x14ac:dyDescent="0.25">
      <c r="N52" s="9" t="s">
        <v>39</v>
      </c>
      <c r="O52" s="10"/>
      <c r="P52" s="8" t="s">
        <v>16</v>
      </c>
      <c r="Q52" s="10"/>
      <c r="R52" s="10">
        <v>-750</v>
      </c>
      <c r="T52" s="9" t="s">
        <v>39</v>
      </c>
      <c r="U52" s="10"/>
      <c r="V52" s="8" t="s">
        <v>16</v>
      </c>
      <c r="W52" s="10"/>
      <c r="X52" s="10">
        <v>-750</v>
      </c>
    </row>
    <row r="53" spans="6:24" ht="15" x14ac:dyDescent="0.25">
      <c r="N53" s="6" t="s">
        <v>40</v>
      </c>
      <c r="O53" s="7"/>
      <c r="P53" s="8" t="s">
        <v>16</v>
      </c>
      <c r="Q53" s="7"/>
      <c r="R53" s="7">
        <f>SUM(R42:R52)</f>
        <v>-5855</v>
      </c>
      <c r="T53" s="6" t="s">
        <v>40</v>
      </c>
      <c r="U53" s="7"/>
      <c r="V53" s="8" t="s">
        <v>16</v>
      </c>
      <c r="W53" s="7"/>
      <c r="X53" s="7">
        <f>SUM(X43:X52)</f>
        <v>-5255</v>
      </c>
    </row>
    <row r="54" spans="6:24" ht="15" x14ac:dyDescent="0.25">
      <c r="N54" s="9" t="s">
        <v>41</v>
      </c>
      <c r="O54" s="10"/>
      <c r="P54" s="8" t="s">
        <v>16</v>
      </c>
      <c r="Q54" s="10"/>
      <c r="R54" s="10">
        <f>SUM(R39,R53)</f>
        <v>4022</v>
      </c>
      <c r="T54" s="9" t="s">
        <v>41</v>
      </c>
      <c r="U54" s="10"/>
      <c r="V54" s="8" t="s">
        <v>16</v>
      </c>
      <c r="W54" s="10"/>
      <c r="X54" s="10">
        <f>SUM(X40,X53)</f>
        <v>2648</v>
      </c>
    </row>
    <row r="55" spans="6:24" x14ac:dyDescent="0.2">
      <c r="L55" s="14"/>
    </row>
  </sheetData>
  <sheetProtection sheet="1" objects="1" scenarios="1"/>
  <mergeCells count="2">
    <mergeCell ref="C6:F6"/>
    <mergeCell ref="C12:F12"/>
  </mergeCells>
  <pageMargins left="0.7" right="0.7" top="0.75" bottom="0.75" header="0.3" footer="0.3"/>
  <pageSetup paperSize="9" scale="4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740E-2483-4B37-97DF-994B65084999}">
  <sheetPr>
    <tabColor theme="1"/>
    <pageSetUpPr fitToPage="1"/>
  </sheetPr>
  <dimension ref="B2:S58"/>
  <sheetViews>
    <sheetView showGridLines="0" zoomScaleNormal="100" workbookViewId="0">
      <selection activeCell="F8" sqref="F8"/>
    </sheetView>
  </sheetViews>
  <sheetFormatPr defaultRowHeight="12" x14ac:dyDescent="0.2"/>
  <cols>
    <col min="1" max="1" width="2.425781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95</v>
      </c>
    </row>
    <row r="5" spans="2:18" x14ac:dyDescent="0.2">
      <c r="B5" s="18"/>
      <c r="C5" s="18" t="s">
        <v>69</v>
      </c>
      <c r="D5" s="18" t="s">
        <v>70</v>
      </c>
      <c r="E5" s="18" t="s">
        <v>68</v>
      </c>
      <c r="F5" s="18" t="s">
        <v>66</v>
      </c>
      <c r="G5" s="18" t="s">
        <v>82</v>
      </c>
    </row>
    <row r="6" spans="2:18" x14ac:dyDescent="0.2">
      <c r="B6" s="17" t="s">
        <v>67</v>
      </c>
      <c r="C6" s="71" t="s">
        <v>81</v>
      </c>
      <c r="D6" s="72"/>
      <c r="E6" s="72"/>
      <c r="F6" s="73"/>
      <c r="G6" s="23" t="s">
        <v>83</v>
      </c>
    </row>
    <row r="7" spans="2:18" x14ac:dyDescent="0.2">
      <c r="B7" s="18" t="s">
        <v>85</v>
      </c>
      <c r="C7" s="19">
        <f>-E7-D7+F7</f>
        <v>10246.490000000002</v>
      </c>
      <c r="D7" s="19">
        <f>F43</f>
        <v>-6744.89</v>
      </c>
      <c r="E7" s="19">
        <f>F33</f>
        <v>-1065.5999999999999</v>
      </c>
      <c r="F7" s="20">
        <f>R48</f>
        <v>2436.0000000000009</v>
      </c>
      <c r="G7" s="21">
        <f>C7/C25</f>
        <v>1.4133089655172415</v>
      </c>
    </row>
    <row r="8" spans="2:18" x14ac:dyDescent="0.2">
      <c r="B8" s="18" t="s">
        <v>84</v>
      </c>
      <c r="C8" s="19">
        <f>-E8-D8+F8</f>
        <v>10810.49</v>
      </c>
      <c r="D8" s="19">
        <f>D7</f>
        <v>-6744.89</v>
      </c>
      <c r="E8" s="19">
        <f>E7</f>
        <v>-1065.5999999999999</v>
      </c>
      <c r="F8" s="22">
        <v>3000</v>
      </c>
      <c r="G8" s="21">
        <f>C8/C25</f>
        <v>1.4911020689655172</v>
      </c>
    </row>
    <row r="9" spans="2:18" x14ac:dyDescent="0.2">
      <c r="B9" s="24"/>
      <c r="C9" s="18" t="s">
        <v>69</v>
      </c>
      <c r="D9" s="18" t="s">
        <v>70</v>
      </c>
      <c r="E9" s="18" t="s">
        <v>68</v>
      </c>
      <c r="F9" s="18" t="s">
        <v>66</v>
      </c>
      <c r="G9" s="18" t="s">
        <v>82</v>
      </c>
    </row>
    <row r="10" spans="2:18" x14ac:dyDescent="0.2">
      <c r="B10" s="17" t="s">
        <v>1</v>
      </c>
      <c r="C10" s="71" t="s">
        <v>81</v>
      </c>
      <c r="D10" s="72"/>
      <c r="E10" s="72"/>
      <c r="F10" s="73"/>
      <c r="G10" s="23" t="s">
        <v>83</v>
      </c>
    </row>
    <row r="11" spans="2:18" x14ac:dyDescent="0.2">
      <c r="B11" s="18" t="s">
        <v>85</v>
      </c>
      <c r="C11" s="19">
        <f>-E11-D11+F11</f>
        <v>9824.5</v>
      </c>
      <c r="D11" s="19">
        <f>L45</f>
        <v>-4962</v>
      </c>
      <c r="E11" s="19">
        <f>L33</f>
        <v>-2426.5</v>
      </c>
      <c r="F11" s="20">
        <f>R48</f>
        <v>2436.0000000000009</v>
      </c>
      <c r="G11" s="21">
        <f>C11/I25</f>
        <v>1.5114615384615384</v>
      </c>
    </row>
    <row r="12" spans="2:18" x14ac:dyDescent="0.2">
      <c r="B12" s="18" t="s">
        <v>84</v>
      </c>
      <c r="C12" s="19">
        <f>-E12-D12+F12</f>
        <v>10388.5</v>
      </c>
      <c r="D12" s="19">
        <f>D11</f>
        <v>-4962</v>
      </c>
      <c r="E12" s="19">
        <f>E11</f>
        <v>-2426.5</v>
      </c>
      <c r="F12" s="22">
        <v>3000</v>
      </c>
      <c r="G12" s="21">
        <f>C12/I25</f>
        <v>1.5982307692307691</v>
      </c>
    </row>
    <row r="13" spans="2:18" x14ac:dyDescent="0.2">
      <c r="E13" s="15"/>
      <c r="F13" s="15"/>
      <c r="G13" s="15"/>
    </row>
    <row r="14" spans="2:18" x14ac:dyDescent="0.2">
      <c r="E14" s="15"/>
      <c r="F14" s="15"/>
      <c r="G14" s="15"/>
      <c r="H14" s="16"/>
    </row>
    <row r="15" spans="2:18" ht="15" x14ac:dyDescent="0.25">
      <c r="B15" s="2" t="s">
        <v>4</v>
      </c>
      <c r="C15" s="2"/>
      <c r="D15" s="2"/>
      <c r="E15" s="2"/>
      <c r="F15" s="2"/>
      <c r="G15" s="2"/>
      <c r="H15" s="2" t="s">
        <v>42</v>
      </c>
      <c r="I15" s="2"/>
      <c r="J15" s="2"/>
      <c r="K15" s="2"/>
      <c r="L15" s="2"/>
      <c r="N15" s="2" t="s">
        <v>53</v>
      </c>
      <c r="O15" s="2"/>
      <c r="P15" s="2"/>
      <c r="Q15" s="2"/>
      <c r="R15" s="2"/>
    </row>
    <row r="16" spans="2:18" ht="15" x14ac:dyDescent="0.25">
      <c r="B16" s="3" t="s">
        <v>5</v>
      </c>
      <c r="C16" s="3" t="s">
        <v>71</v>
      </c>
      <c r="D16" s="2"/>
      <c r="E16" s="2"/>
      <c r="F16" s="2"/>
      <c r="G16" s="2"/>
      <c r="H16" s="3" t="s">
        <v>5</v>
      </c>
      <c r="I16" s="3" t="s">
        <v>71</v>
      </c>
      <c r="J16" s="2"/>
      <c r="K16" s="2"/>
      <c r="L16" s="2"/>
      <c r="N16" s="3" t="s">
        <v>5</v>
      </c>
      <c r="O16" s="3" t="s">
        <v>79</v>
      </c>
      <c r="P16" s="2"/>
      <c r="Q16" s="2"/>
      <c r="R16" s="2"/>
    </row>
    <row r="17" spans="2:18" ht="15" x14ac:dyDescent="0.25">
      <c r="B17" s="3" t="s">
        <v>6</v>
      </c>
      <c r="C17" s="3" t="s">
        <v>7</v>
      </c>
      <c r="D17" s="2"/>
      <c r="E17" s="2"/>
      <c r="F17" s="2"/>
      <c r="G17" s="2"/>
      <c r="H17" s="3" t="s">
        <v>6</v>
      </c>
      <c r="I17" s="3" t="s">
        <v>7</v>
      </c>
      <c r="J17" s="2"/>
      <c r="K17" s="2"/>
      <c r="L17" s="2"/>
      <c r="N17" s="3" t="s">
        <v>6</v>
      </c>
      <c r="O17" s="3" t="s">
        <v>7</v>
      </c>
      <c r="P17" s="2"/>
      <c r="Q17" s="2"/>
      <c r="R17" s="2"/>
    </row>
    <row r="18" spans="2:18" ht="15" x14ac:dyDescent="0.25">
      <c r="B18" s="3" t="s">
        <v>8</v>
      </c>
      <c r="C18" s="3" t="s">
        <v>72</v>
      </c>
      <c r="D18" s="2"/>
      <c r="E18" s="2"/>
      <c r="F18" s="2"/>
      <c r="G18" s="2"/>
      <c r="H18" s="3" t="s">
        <v>8</v>
      </c>
      <c r="I18" s="3" t="s">
        <v>72</v>
      </c>
      <c r="J18" s="2"/>
      <c r="K18" s="2"/>
      <c r="L18" s="2"/>
      <c r="N18" s="3" t="s">
        <v>8</v>
      </c>
      <c r="O18" s="3" t="s">
        <v>72</v>
      </c>
      <c r="P18" s="2"/>
      <c r="Q18" s="2"/>
      <c r="R18" s="2"/>
    </row>
    <row r="19" spans="2:18" ht="15" x14ac:dyDescent="0.25">
      <c r="B19" s="3" t="s">
        <v>10</v>
      </c>
      <c r="C19" s="3" t="s">
        <v>11</v>
      </c>
      <c r="D19" s="2"/>
      <c r="E19" s="2"/>
      <c r="F19" s="2"/>
      <c r="G19" s="2"/>
      <c r="H19" s="3" t="s">
        <v>10</v>
      </c>
      <c r="I19" s="3" t="s">
        <v>11</v>
      </c>
      <c r="J19" s="2"/>
      <c r="K19" s="2"/>
      <c r="L19" s="2"/>
      <c r="N19" s="3" t="s">
        <v>10</v>
      </c>
      <c r="O19" s="3" t="s">
        <v>11</v>
      </c>
      <c r="P19" s="2"/>
      <c r="Q19" s="2"/>
      <c r="R19" s="2"/>
    </row>
    <row r="20" spans="2:18" ht="15" x14ac:dyDescent="0.25">
      <c r="B20" s="3" t="s">
        <v>12</v>
      </c>
      <c r="C20" s="3" t="s">
        <v>13</v>
      </c>
      <c r="D20" s="2"/>
      <c r="E20" s="2"/>
      <c r="F20" s="2"/>
      <c r="G20" s="2"/>
      <c r="H20" s="3" t="s">
        <v>12</v>
      </c>
      <c r="I20" s="3" t="s">
        <v>13</v>
      </c>
      <c r="J20" s="2"/>
      <c r="K20" s="2"/>
      <c r="L20" s="2"/>
      <c r="N20" s="3" t="s">
        <v>12</v>
      </c>
      <c r="O20" s="3" t="s">
        <v>13</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14</v>
      </c>
      <c r="C22" s="5" t="s">
        <v>15</v>
      </c>
      <c r="D22" s="5" t="s">
        <v>16</v>
      </c>
      <c r="E22" s="5" t="s">
        <v>17</v>
      </c>
      <c r="F22" s="5" t="s">
        <v>18</v>
      </c>
      <c r="H22" s="4" t="s">
        <v>14</v>
      </c>
      <c r="I22" s="5" t="s">
        <v>15</v>
      </c>
      <c r="J22" s="5" t="s">
        <v>16</v>
      </c>
      <c r="K22" s="5" t="s">
        <v>17</v>
      </c>
      <c r="L22" s="5" t="s">
        <v>18</v>
      </c>
      <c r="N22" s="4" t="s">
        <v>14</v>
      </c>
      <c r="O22" s="5" t="s">
        <v>15</v>
      </c>
      <c r="P22" s="5" t="s">
        <v>16</v>
      </c>
      <c r="Q22" s="5" t="s">
        <v>17</v>
      </c>
      <c r="R22" s="5" t="s">
        <v>18</v>
      </c>
    </row>
    <row r="23" spans="2:18" ht="15" x14ac:dyDescent="0.25">
      <c r="B23" s="6" t="s">
        <v>19</v>
      </c>
      <c r="C23" s="7"/>
      <c r="D23" s="8" t="s">
        <v>16</v>
      </c>
      <c r="E23" s="7"/>
      <c r="F23" s="7"/>
      <c r="H23" s="6" t="s">
        <v>19</v>
      </c>
      <c r="I23" s="7"/>
      <c r="J23" s="8" t="s">
        <v>16</v>
      </c>
      <c r="K23" s="7"/>
      <c r="L23" s="7"/>
      <c r="N23" s="6" t="s">
        <v>19</v>
      </c>
      <c r="O23" s="7"/>
      <c r="P23" s="8" t="s">
        <v>16</v>
      </c>
      <c r="Q23" s="7"/>
      <c r="R23" s="7"/>
    </row>
    <row r="24" spans="2:18" ht="15" x14ac:dyDescent="0.25">
      <c r="B24" s="9" t="s">
        <v>20</v>
      </c>
      <c r="C24" s="10">
        <v>7640</v>
      </c>
      <c r="D24" s="8" t="s">
        <v>21</v>
      </c>
      <c r="E24" s="11"/>
      <c r="F24" s="10"/>
      <c r="H24" s="9" t="s">
        <v>20</v>
      </c>
      <c r="I24" s="10">
        <v>6825</v>
      </c>
      <c r="J24" s="8" t="s">
        <v>21</v>
      </c>
      <c r="K24" s="11"/>
      <c r="L24" s="10"/>
      <c r="N24" s="9" t="s">
        <v>54</v>
      </c>
      <c r="O24" s="10">
        <v>2700</v>
      </c>
      <c r="P24" s="8" t="s">
        <v>25</v>
      </c>
      <c r="Q24" s="11">
        <v>2.2000000000000002</v>
      </c>
      <c r="R24" s="10">
        <f>O24*Q24</f>
        <v>5940.0000000000009</v>
      </c>
    </row>
    <row r="25" spans="2:18" ht="15" x14ac:dyDescent="0.25">
      <c r="B25" s="9" t="s">
        <v>22</v>
      </c>
      <c r="C25" s="10">
        <v>7250</v>
      </c>
      <c r="D25" s="8" t="s">
        <v>21</v>
      </c>
      <c r="E25" s="11">
        <v>1.38</v>
      </c>
      <c r="F25" s="10">
        <f>C25*E25</f>
        <v>10005</v>
      </c>
      <c r="H25" s="9" t="s">
        <v>22</v>
      </c>
      <c r="I25" s="10">
        <v>6500</v>
      </c>
      <c r="J25" s="8" t="s">
        <v>21</v>
      </c>
      <c r="K25" s="11">
        <v>1.29</v>
      </c>
      <c r="L25" s="10">
        <f>I25*K25</f>
        <v>8385</v>
      </c>
      <c r="N25" s="9" t="s">
        <v>55</v>
      </c>
      <c r="O25" s="10">
        <v>1600</v>
      </c>
      <c r="P25" s="8" t="s">
        <v>25</v>
      </c>
      <c r="Q25" s="11">
        <v>0.85</v>
      </c>
      <c r="R25" s="10">
        <f>O25*Q25</f>
        <v>1360</v>
      </c>
    </row>
    <row r="26" spans="2:18" ht="15" x14ac:dyDescent="0.25">
      <c r="B26" s="9" t="s">
        <v>74</v>
      </c>
      <c r="C26" s="10"/>
      <c r="D26" s="8" t="s">
        <v>75</v>
      </c>
      <c r="E26" s="10"/>
      <c r="F26" s="10">
        <v>870</v>
      </c>
      <c r="H26" s="9" t="s">
        <v>74</v>
      </c>
      <c r="I26" s="10"/>
      <c r="J26" s="8" t="s">
        <v>75</v>
      </c>
      <c r="K26" s="10"/>
      <c r="L26" s="10">
        <v>870</v>
      </c>
      <c r="N26" s="9" t="s">
        <v>74</v>
      </c>
      <c r="O26" s="10"/>
      <c r="P26" s="8" t="s">
        <v>75</v>
      </c>
      <c r="Q26" s="10"/>
      <c r="R26" s="10">
        <v>870</v>
      </c>
    </row>
    <row r="27" spans="2:18" ht="15" x14ac:dyDescent="0.25">
      <c r="B27" s="6" t="s">
        <v>2</v>
      </c>
      <c r="C27" s="7"/>
      <c r="D27" s="8" t="s">
        <v>16</v>
      </c>
      <c r="E27" s="7"/>
      <c r="F27" s="7">
        <f>SUM(F24:F26)</f>
        <v>10875</v>
      </c>
      <c r="H27" s="6" t="s">
        <v>2</v>
      </c>
      <c r="I27" s="7"/>
      <c r="J27" s="8" t="s">
        <v>16</v>
      </c>
      <c r="K27" s="7"/>
      <c r="L27" s="7">
        <f>SUM(L24:L26)</f>
        <v>9255</v>
      </c>
      <c r="N27" s="6" t="s">
        <v>2</v>
      </c>
      <c r="O27" s="7"/>
      <c r="P27" s="8" t="s">
        <v>16</v>
      </c>
      <c r="Q27" s="7"/>
      <c r="R27" s="7">
        <f>SUM(R24:R26)</f>
        <v>8170.0000000000009</v>
      </c>
    </row>
    <row r="28" spans="2:18" ht="15" x14ac:dyDescent="0.25">
      <c r="B28" s="9" t="s">
        <v>16</v>
      </c>
      <c r="C28" s="10"/>
      <c r="D28" s="8" t="s">
        <v>16</v>
      </c>
      <c r="E28" s="10"/>
      <c r="F28" s="10"/>
      <c r="H28" s="9" t="s">
        <v>16</v>
      </c>
      <c r="I28" s="10"/>
      <c r="J28" s="8" t="s">
        <v>16</v>
      </c>
      <c r="K28" s="10"/>
      <c r="L28" s="10"/>
      <c r="N28" s="9" t="s">
        <v>16</v>
      </c>
      <c r="O28" s="10"/>
      <c r="P28" s="8" t="s">
        <v>16</v>
      </c>
      <c r="Q28" s="10"/>
      <c r="R28" s="10"/>
    </row>
    <row r="29" spans="2:18" ht="15" x14ac:dyDescent="0.25">
      <c r="B29" s="6" t="s">
        <v>23</v>
      </c>
      <c r="C29" s="7"/>
      <c r="D29" s="8" t="s">
        <v>16</v>
      </c>
      <c r="E29" s="7"/>
      <c r="F29" s="7"/>
      <c r="H29" s="6" t="s">
        <v>23</v>
      </c>
      <c r="I29" s="7"/>
      <c r="J29" s="8" t="s">
        <v>16</v>
      </c>
      <c r="K29" s="7"/>
      <c r="L29" s="7"/>
      <c r="N29" s="6" t="s">
        <v>23</v>
      </c>
      <c r="O29" s="7"/>
      <c r="P29" s="8" t="s">
        <v>16</v>
      </c>
      <c r="Q29" s="7"/>
      <c r="R29" s="7"/>
    </row>
    <row r="30" spans="2:18" ht="15" x14ac:dyDescent="0.25">
      <c r="B30" s="9" t="s">
        <v>24</v>
      </c>
      <c r="C30" s="10">
        <v>-9</v>
      </c>
      <c r="D30" s="8" t="s">
        <v>25</v>
      </c>
      <c r="E30" s="11">
        <v>53</v>
      </c>
      <c r="F30" s="10">
        <f>C30*E30</f>
        <v>-477</v>
      </c>
      <c r="H30" s="9" t="s">
        <v>43</v>
      </c>
      <c r="I30" s="10">
        <v>-2</v>
      </c>
      <c r="J30" s="8" t="s">
        <v>30</v>
      </c>
      <c r="K30" s="11">
        <v>950</v>
      </c>
      <c r="L30" s="10">
        <f>I30*K30</f>
        <v>-1900</v>
      </c>
      <c r="N30" s="9" t="s">
        <v>43</v>
      </c>
      <c r="O30" s="10">
        <v>-170</v>
      </c>
      <c r="P30" s="8" t="s">
        <v>25</v>
      </c>
      <c r="Q30" s="11">
        <v>5.4</v>
      </c>
      <c r="R30" s="10">
        <f>O30*Q30</f>
        <v>-918.00000000000011</v>
      </c>
    </row>
    <row r="31" spans="2:18" ht="15" x14ac:dyDescent="0.25">
      <c r="B31" s="9" t="s">
        <v>27</v>
      </c>
      <c r="C31" s="10">
        <v>-40</v>
      </c>
      <c r="D31" s="8" t="s">
        <v>28</v>
      </c>
      <c r="E31" s="11"/>
      <c r="F31" s="10"/>
      <c r="H31" s="9" t="s">
        <v>27</v>
      </c>
      <c r="I31" s="10">
        <v>-30</v>
      </c>
      <c r="J31" s="8" t="s">
        <v>28</v>
      </c>
      <c r="K31" s="11"/>
      <c r="L31" s="10"/>
      <c r="N31" s="9" t="s">
        <v>27</v>
      </c>
      <c r="O31" s="10">
        <v>-20</v>
      </c>
      <c r="P31" s="8" t="s">
        <v>28</v>
      </c>
      <c r="Q31" s="11"/>
      <c r="R31" s="10"/>
    </row>
    <row r="32" spans="2:18" ht="15" x14ac:dyDescent="0.25">
      <c r="B32" s="9" t="s">
        <v>29</v>
      </c>
      <c r="C32" s="10">
        <v>-218</v>
      </c>
      <c r="D32" s="8" t="s">
        <v>30</v>
      </c>
      <c r="E32" s="11">
        <v>2.7</v>
      </c>
      <c r="F32" s="10">
        <f>C32*E32</f>
        <v>-588.6</v>
      </c>
      <c r="H32" s="9" t="s">
        <v>29</v>
      </c>
      <c r="I32" s="10">
        <v>-195</v>
      </c>
      <c r="J32" s="8" t="s">
        <v>30</v>
      </c>
      <c r="K32" s="11">
        <v>2.7</v>
      </c>
      <c r="L32" s="10">
        <f>I32*K32</f>
        <v>-526.5</v>
      </c>
      <c r="N32" s="6" t="s">
        <v>31</v>
      </c>
      <c r="O32" s="7"/>
      <c r="P32" s="8" t="s">
        <v>16</v>
      </c>
      <c r="Q32" s="7"/>
      <c r="R32" s="7">
        <f>SUM(R29:R31)</f>
        <v>-918.00000000000011</v>
      </c>
    </row>
    <row r="33" spans="2:19" ht="15" x14ac:dyDescent="0.25">
      <c r="B33" s="6" t="s">
        <v>31</v>
      </c>
      <c r="C33" s="7"/>
      <c r="D33" s="8" t="s">
        <v>16</v>
      </c>
      <c r="E33" s="7"/>
      <c r="F33" s="7">
        <f>SUM(F29:F32)</f>
        <v>-1065.5999999999999</v>
      </c>
      <c r="H33" s="6" t="s">
        <v>31</v>
      </c>
      <c r="I33" s="7"/>
      <c r="J33" s="8" t="s">
        <v>16</v>
      </c>
      <c r="K33" s="7"/>
      <c r="L33" s="7">
        <f>SUM(L29:L32)</f>
        <v>-2426.5</v>
      </c>
      <c r="N33" s="6" t="s">
        <v>32</v>
      </c>
      <c r="O33" s="7"/>
      <c r="P33" s="8" t="s">
        <v>16</v>
      </c>
      <c r="Q33" s="7"/>
      <c r="R33" s="7">
        <f>SUM(R27,R32)</f>
        <v>7252.0000000000009</v>
      </c>
    </row>
    <row r="34" spans="2:19" ht="15" x14ac:dyDescent="0.25">
      <c r="B34" s="6" t="s">
        <v>32</v>
      </c>
      <c r="C34" s="7"/>
      <c r="D34" s="8" t="s">
        <v>16</v>
      </c>
      <c r="E34" s="7"/>
      <c r="F34" s="7">
        <f>SUM(F27,F33)</f>
        <v>9809.4</v>
      </c>
      <c r="H34" s="6" t="s">
        <v>32</v>
      </c>
      <c r="I34" s="7"/>
      <c r="J34" s="8" t="s">
        <v>16</v>
      </c>
      <c r="K34" s="7"/>
      <c r="L34" s="7">
        <f>SUM(L27,L33)</f>
        <v>6828.5</v>
      </c>
      <c r="N34" s="9" t="s">
        <v>16</v>
      </c>
      <c r="O34" s="10"/>
      <c r="P34" s="8" t="s">
        <v>16</v>
      </c>
      <c r="Q34" s="10"/>
      <c r="R34" s="10"/>
    </row>
    <row r="35" spans="2:19" ht="15" x14ac:dyDescent="0.25">
      <c r="B35" s="9" t="s">
        <v>16</v>
      </c>
      <c r="C35" s="10"/>
      <c r="D35" s="8" t="s">
        <v>16</v>
      </c>
      <c r="E35" s="10"/>
      <c r="F35" s="10"/>
      <c r="H35" s="9" t="s">
        <v>16</v>
      </c>
      <c r="I35" s="10"/>
      <c r="J35" s="8" t="s">
        <v>16</v>
      </c>
      <c r="K35" s="10"/>
      <c r="L35" s="10"/>
      <c r="N35" s="6" t="s">
        <v>3</v>
      </c>
      <c r="O35" s="7"/>
      <c r="P35" s="8" t="s">
        <v>16</v>
      </c>
      <c r="Q35" s="7"/>
      <c r="R35" s="7"/>
    </row>
    <row r="36" spans="2:19" ht="15" x14ac:dyDescent="0.25">
      <c r="B36" s="6" t="s">
        <v>3</v>
      </c>
      <c r="C36" s="7"/>
      <c r="D36" s="8" t="s">
        <v>16</v>
      </c>
      <c r="E36" s="7"/>
      <c r="F36" s="7"/>
      <c r="H36" s="6" t="s">
        <v>3</v>
      </c>
      <c r="I36" s="7"/>
      <c r="J36" s="8" t="s">
        <v>16</v>
      </c>
      <c r="K36" s="7"/>
      <c r="L36" s="7"/>
      <c r="N36" s="9" t="s">
        <v>47</v>
      </c>
      <c r="O36" s="10">
        <v>-1</v>
      </c>
      <c r="P36" s="8" t="s">
        <v>16</v>
      </c>
      <c r="Q36" s="10">
        <v>653</v>
      </c>
      <c r="R36" s="10">
        <f t="shared" ref="R36:R45" si="0">O36*Q36</f>
        <v>-653</v>
      </c>
    </row>
    <row r="37" spans="2:19" ht="15" x14ac:dyDescent="0.25">
      <c r="B37" s="9" t="s">
        <v>33</v>
      </c>
      <c r="C37" s="10">
        <v>-40</v>
      </c>
      <c r="D37" s="8" t="s">
        <v>16</v>
      </c>
      <c r="E37" s="10">
        <v>23</v>
      </c>
      <c r="F37" s="10">
        <f>C37*E37</f>
        <v>-920</v>
      </c>
      <c r="H37" s="9" t="s">
        <v>47</v>
      </c>
      <c r="I37" s="10">
        <v>-1</v>
      </c>
      <c r="J37" s="8" t="s">
        <v>16</v>
      </c>
      <c r="K37" s="10">
        <v>653</v>
      </c>
      <c r="L37" s="10">
        <f t="shared" ref="L37:L43" si="1">I37*K37</f>
        <v>-653</v>
      </c>
      <c r="N37" s="9" t="s">
        <v>80</v>
      </c>
      <c r="O37" s="10">
        <v>-3</v>
      </c>
      <c r="P37" s="8" t="s">
        <v>16</v>
      </c>
      <c r="Q37" s="10">
        <v>200</v>
      </c>
      <c r="R37" s="10">
        <f t="shared" si="0"/>
        <v>-600</v>
      </c>
    </row>
    <row r="38" spans="2:19" ht="15" x14ac:dyDescent="0.25">
      <c r="B38" s="9" t="s">
        <v>35</v>
      </c>
      <c r="C38" s="12">
        <v>-0.33</v>
      </c>
      <c r="D38" s="8" t="s">
        <v>16</v>
      </c>
      <c r="E38" s="10">
        <v>333</v>
      </c>
      <c r="F38" s="10">
        <f>C38*E38</f>
        <v>-109.89</v>
      </c>
      <c r="H38" s="9" t="s">
        <v>76</v>
      </c>
      <c r="I38" s="10">
        <v>-1</v>
      </c>
      <c r="J38" s="8" t="s">
        <v>16</v>
      </c>
      <c r="K38" s="10">
        <v>200</v>
      </c>
      <c r="L38" s="10">
        <f t="shared" si="1"/>
        <v>-200</v>
      </c>
      <c r="N38" s="9" t="s">
        <v>33</v>
      </c>
      <c r="O38" s="10">
        <v>-20</v>
      </c>
      <c r="P38" s="8" t="s">
        <v>16</v>
      </c>
      <c r="Q38" s="10">
        <v>18</v>
      </c>
      <c r="R38" s="10">
        <f t="shared" si="0"/>
        <v>-360</v>
      </c>
    </row>
    <row r="39" spans="2:19" ht="15" x14ac:dyDescent="0.25">
      <c r="B39" s="9" t="s">
        <v>36</v>
      </c>
      <c r="C39" s="10">
        <v>-5</v>
      </c>
      <c r="D39" s="8" t="s">
        <v>16</v>
      </c>
      <c r="E39" s="10">
        <v>225</v>
      </c>
      <c r="F39" s="10">
        <f>C39*E39</f>
        <v>-1125</v>
      </c>
      <c r="H39" s="9" t="s">
        <v>33</v>
      </c>
      <c r="I39" s="10">
        <v>-30</v>
      </c>
      <c r="J39" s="8" t="s">
        <v>16</v>
      </c>
      <c r="K39" s="10">
        <v>18</v>
      </c>
      <c r="L39" s="10">
        <f t="shared" si="1"/>
        <v>-540</v>
      </c>
      <c r="N39" s="9" t="s">
        <v>58</v>
      </c>
      <c r="O39" s="10">
        <v>-1</v>
      </c>
      <c r="P39" s="8" t="s">
        <v>16</v>
      </c>
      <c r="Q39" s="10">
        <v>380</v>
      </c>
      <c r="R39" s="10">
        <f t="shared" si="0"/>
        <v>-380</v>
      </c>
    </row>
    <row r="40" spans="2:19" ht="15" x14ac:dyDescent="0.25">
      <c r="B40" s="9" t="s">
        <v>37</v>
      </c>
      <c r="C40" s="10">
        <v>-5</v>
      </c>
      <c r="D40" s="8" t="s">
        <v>16</v>
      </c>
      <c r="E40" s="10">
        <v>170</v>
      </c>
      <c r="F40" s="10">
        <f>C40*E40</f>
        <v>-850</v>
      </c>
      <c r="H40" s="9" t="s">
        <v>49</v>
      </c>
      <c r="I40" s="10">
        <v>-1</v>
      </c>
      <c r="J40" s="8" t="s">
        <v>16</v>
      </c>
      <c r="K40" s="10">
        <v>475</v>
      </c>
      <c r="L40" s="10">
        <f t="shared" si="1"/>
        <v>-475</v>
      </c>
      <c r="N40" s="9" t="s">
        <v>77</v>
      </c>
      <c r="O40" s="10">
        <v>-2</v>
      </c>
      <c r="P40" s="8" t="s">
        <v>16</v>
      </c>
      <c r="Q40" s="10">
        <v>140</v>
      </c>
      <c r="R40" s="10">
        <f t="shared" si="0"/>
        <v>-280</v>
      </c>
    </row>
    <row r="41" spans="2:19" ht="15" x14ac:dyDescent="0.25">
      <c r="B41" s="9" t="s">
        <v>38</v>
      </c>
      <c r="C41" s="10">
        <v>-5</v>
      </c>
      <c r="D41" s="8" t="s">
        <v>16</v>
      </c>
      <c r="E41" s="10">
        <v>598</v>
      </c>
      <c r="F41" s="10">
        <f>C41*E41</f>
        <v>-2990</v>
      </c>
      <c r="H41" s="9" t="s">
        <v>77</v>
      </c>
      <c r="I41" s="10">
        <v>-3</v>
      </c>
      <c r="J41" s="8" t="s">
        <v>16</v>
      </c>
      <c r="K41" s="10">
        <v>140</v>
      </c>
      <c r="L41" s="10">
        <f t="shared" si="1"/>
        <v>-420</v>
      </c>
      <c r="N41" s="9" t="s">
        <v>59</v>
      </c>
      <c r="O41" s="10">
        <v>-1</v>
      </c>
      <c r="P41" s="8" t="s">
        <v>16</v>
      </c>
      <c r="Q41" s="10">
        <v>691</v>
      </c>
      <c r="R41" s="10">
        <f t="shared" si="0"/>
        <v>-691</v>
      </c>
    </row>
    <row r="42" spans="2:19" ht="15" x14ac:dyDescent="0.25">
      <c r="B42" s="9" t="s">
        <v>39</v>
      </c>
      <c r="C42" s="10"/>
      <c r="D42" s="8" t="s">
        <v>16</v>
      </c>
      <c r="E42" s="10"/>
      <c r="F42" s="10">
        <v>-750</v>
      </c>
      <c r="H42" s="9" t="s">
        <v>78</v>
      </c>
      <c r="I42" s="10">
        <v>-1</v>
      </c>
      <c r="J42" s="8" t="s">
        <v>16</v>
      </c>
      <c r="K42" s="10">
        <v>383</v>
      </c>
      <c r="L42" s="10">
        <f t="shared" si="1"/>
        <v>-383</v>
      </c>
      <c r="N42" s="9" t="s">
        <v>60</v>
      </c>
      <c r="O42" s="10">
        <v>-1</v>
      </c>
      <c r="P42" s="8" t="s">
        <v>16</v>
      </c>
      <c r="Q42" s="10">
        <v>314</v>
      </c>
      <c r="R42" s="10">
        <f t="shared" si="0"/>
        <v>-314</v>
      </c>
    </row>
    <row r="43" spans="2:19" ht="15" x14ac:dyDescent="0.25">
      <c r="B43" s="6" t="s">
        <v>40</v>
      </c>
      <c r="C43" s="7"/>
      <c r="D43" s="8" t="s">
        <v>16</v>
      </c>
      <c r="E43" s="7"/>
      <c r="F43" s="7">
        <f>SUM(F37:F42)</f>
        <v>-6744.89</v>
      </c>
      <c r="H43" s="9" t="s">
        <v>51</v>
      </c>
      <c r="I43" s="10">
        <v>-1</v>
      </c>
      <c r="J43" s="8" t="s">
        <v>16</v>
      </c>
      <c r="K43" s="10">
        <v>1541</v>
      </c>
      <c r="L43" s="10">
        <f t="shared" si="1"/>
        <v>-1541</v>
      </c>
      <c r="N43" s="9" t="s">
        <v>61</v>
      </c>
      <c r="O43" s="10">
        <v>-2700</v>
      </c>
      <c r="P43" s="8" t="s">
        <v>16</v>
      </c>
      <c r="Q43" s="13">
        <v>0.11</v>
      </c>
      <c r="R43" s="10">
        <f t="shared" si="0"/>
        <v>-297</v>
      </c>
    </row>
    <row r="44" spans="2:19" ht="15" x14ac:dyDescent="0.25">
      <c r="B44" s="9" t="s">
        <v>41</v>
      </c>
      <c r="C44" s="10"/>
      <c r="D44" s="8" t="s">
        <v>16</v>
      </c>
      <c r="E44" s="10"/>
      <c r="F44" s="10">
        <f>SUM(F34,F43)</f>
        <v>3064.5099999999993</v>
      </c>
      <c r="G44" s="1"/>
      <c r="H44" s="9" t="s">
        <v>39</v>
      </c>
      <c r="I44" s="10"/>
      <c r="J44" s="8" t="s">
        <v>16</v>
      </c>
      <c r="K44" s="10"/>
      <c r="L44" s="10">
        <v>-750</v>
      </c>
      <c r="M44" s="1"/>
      <c r="N44" s="9" t="s">
        <v>62</v>
      </c>
      <c r="O44" s="12">
        <v>-3.2</v>
      </c>
      <c r="P44" s="8" t="s">
        <v>16</v>
      </c>
      <c r="Q44" s="10">
        <v>90</v>
      </c>
      <c r="R44" s="10">
        <f t="shared" si="0"/>
        <v>-288</v>
      </c>
      <c r="S44" s="1"/>
    </row>
    <row r="45" spans="2:19" s="1" customFormat="1" ht="15" x14ac:dyDescent="0.25">
      <c r="B45"/>
      <c r="C45"/>
      <c r="D45"/>
      <c r="E45"/>
      <c r="F45"/>
      <c r="H45" s="6" t="s">
        <v>52</v>
      </c>
      <c r="I45" s="7"/>
      <c r="J45" s="8" t="s">
        <v>16</v>
      </c>
      <c r="K45" s="7"/>
      <c r="L45" s="7">
        <f>SUM(L37:L44)</f>
        <v>-4962</v>
      </c>
      <c r="N45" s="9" t="s">
        <v>63</v>
      </c>
      <c r="O45" s="10">
        <v>-1</v>
      </c>
      <c r="P45" s="8" t="s">
        <v>16</v>
      </c>
      <c r="Q45" s="10">
        <v>203</v>
      </c>
      <c r="R45" s="10">
        <f t="shared" si="0"/>
        <v>-203</v>
      </c>
    </row>
    <row r="46" spans="2:19" s="1" customFormat="1" ht="15" x14ac:dyDescent="0.25">
      <c r="B46"/>
      <c r="C46"/>
      <c r="D46"/>
      <c r="E46"/>
      <c r="F46"/>
      <c r="G46"/>
      <c r="H46" s="9" t="s">
        <v>41</v>
      </c>
      <c r="I46" s="10"/>
      <c r="J46" s="8" t="s">
        <v>16</v>
      </c>
      <c r="K46" s="10"/>
      <c r="L46" s="10">
        <f>SUM(L34,L45)</f>
        <v>1866.5</v>
      </c>
      <c r="M46"/>
      <c r="N46" s="9" t="s">
        <v>39</v>
      </c>
      <c r="O46" s="10"/>
      <c r="P46" s="8" t="s">
        <v>16</v>
      </c>
      <c r="Q46" s="10"/>
      <c r="R46" s="10">
        <v>-750</v>
      </c>
      <c r="S46"/>
    </row>
    <row r="47" spans="2:19" ht="15" x14ac:dyDescent="0.25">
      <c r="N47" s="6" t="s">
        <v>40</v>
      </c>
      <c r="O47" s="7"/>
      <c r="P47" s="8" t="s">
        <v>16</v>
      </c>
      <c r="Q47" s="7"/>
      <c r="R47" s="7">
        <f>SUM(R36:R46)</f>
        <v>-4816</v>
      </c>
    </row>
    <row r="48" spans="2:19" ht="15" x14ac:dyDescent="0.25">
      <c r="N48" s="9" t="s">
        <v>41</v>
      </c>
      <c r="O48" s="10"/>
      <c r="P48" s="8" t="s">
        <v>16</v>
      </c>
      <c r="Q48" s="10"/>
      <c r="R48" s="10">
        <f>SUM(R33,R47)</f>
        <v>2436.0000000000009</v>
      </c>
    </row>
    <row r="49" spans="2:18" ht="15" x14ac:dyDescent="0.25">
      <c r="N49" s="2"/>
      <c r="O49" s="2"/>
      <c r="P49" s="2"/>
      <c r="Q49" s="2"/>
      <c r="R49" s="2"/>
    </row>
    <row r="50" spans="2:18" ht="15" x14ac:dyDescent="0.25">
      <c r="N50" s="3"/>
      <c r="O50" s="2"/>
      <c r="P50" s="2"/>
      <c r="Q50" s="2"/>
      <c r="R50" s="2"/>
    </row>
    <row r="54" spans="2:18" x14ac:dyDescent="0.2">
      <c r="B54" s="1"/>
    </row>
    <row r="58" spans="2:18" x14ac:dyDescent="0.2">
      <c r="F58" s="14"/>
      <c r="L58" s="14"/>
    </row>
  </sheetData>
  <sheetProtection sheet="1" objects="1" scenarios="1"/>
  <mergeCells count="2">
    <mergeCell ref="C6:F6"/>
    <mergeCell ref="C10:F10"/>
  </mergeCells>
  <pageMargins left="0.7" right="0.7" top="0.75" bottom="0.75" header="0.3" footer="0.3"/>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1A37C-62F9-48B4-ADE9-6A5E8743FB1D}">
  <sheetPr>
    <tabColor theme="1"/>
    <pageSetUpPr fitToPage="1"/>
  </sheetPr>
  <dimension ref="B2:S58"/>
  <sheetViews>
    <sheetView showGridLines="0" zoomScaleNormal="100" workbookViewId="0">
      <selection activeCell="F8" sqref="F8"/>
    </sheetView>
  </sheetViews>
  <sheetFormatPr defaultRowHeight="12" x14ac:dyDescent="0.2"/>
  <cols>
    <col min="1" max="1" width="2.28515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94</v>
      </c>
    </row>
    <row r="5" spans="2:18" x14ac:dyDescent="0.2">
      <c r="B5" s="18"/>
      <c r="C5" s="18" t="s">
        <v>69</v>
      </c>
      <c r="D5" s="18" t="s">
        <v>70</v>
      </c>
      <c r="E5" s="18" t="s">
        <v>68</v>
      </c>
      <c r="F5" s="18" t="s">
        <v>66</v>
      </c>
      <c r="G5" s="18" t="s">
        <v>82</v>
      </c>
    </row>
    <row r="6" spans="2:18" x14ac:dyDescent="0.2">
      <c r="B6" s="17" t="s">
        <v>67</v>
      </c>
      <c r="C6" s="71" t="s">
        <v>81</v>
      </c>
      <c r="D6" s="72"/>
      <c r="E6" s="72"/>
      <c r="F6" s="73"/>
      <c r="G6" s="23" t="s">
        <v>83</v>
      </c>
    </row>
    <row r="7" spans="2:18" x14ac:dyDescent="0.2">
      <c r="B7" s="18" t="s">
        <v>85</v>
      </c>
      <c r="C7" s="19">
        <f>-E7-D7+F7</f>
        <v>13737.689999999999</v>
      </c>
      <c r="D7" s="19">
        <f>F46</f>
        <v>-9504.89</v>
      </c>
      <c r="E7" s="19">
        <f>F33</f>
        <v>-1108.8000000000002</v>
      </c>
      <c r="F7" s="20">
        <f>R51</f>
        <v>3124</v>
      </c>
      <c r="G7" s="21">
        <f>C7/C25</f>
        <v>1.7612423076923076</v>
      </c>
    </row>
    <row r="8" spans="2:18" x14ac:dyDescent="0.2">
      <c r="B8" s="18" t="s">
        <v>84</v>
      </c>
      <c r="C8" s="19">
        <f>-E8-D8+F8</f>
        <v>13613.689999999999</v>
      </c>
      <c r="D8" s="19">
        <f>D7</f>
        <v>-9504.89</v>
      </c>
      <c r="E8" s="19">
        <f>E7</f>
        <v>-1108.8000000000002</v>
      </c>
      <c r="F8" s="22">
        <v>3000</v>
      </c>
      <c r="G8" s="21">
        <f>C8/C25</f>
        <v>1.7453448717948716</v>
      </c>
    </row>
    <row r="9" spans="2:18" x14ac:dyDescent="0.2">
      <c r="B9" s="24"/>
      <c r="C9" s="18" t="s">
        <v>69</v>
      </c>
      <c r="D9" s="18" t="s">
        <v>70</v>
      </c>
      <c r="E9" s="18" t="s">
        <v>68</v>
      </c>
      <c r="F9" s="18" t="s">
        <v>66</v>
      </c>
      <c r="G9" s="18" t="s">
        <v>82</v>
      </c>
    </row>
    <row r="10" spans="2:18" x14ac:dyDescent="0.2">
      <c r="B10" s="17" t="s">
        <v>1</v>
      </c>
      <c r="C10" s="71" t="s">
        <v>81</v>
      </c>
      <c r="D10" s="72"/>
      <c r="E10" s="72"/>
      <c r="F10" s="73"/>
      <c r="G10" s="23" t="s">
        <v>83</v>
      </c>
    </row>
    <row r="11" spans="2:18" x14ac:dyDescent="0.2">
      <c r="B11" s="18" t="s">
        <v>85</v>
      </c>
      <c r="C11" s="19">
        <f>-E11-D11+F11</f>
        <v>12761</v>
      </c>
      <c r="D11" s="19">
        <f>L48</f>
        <v>-7089</v>
      </c>
      <c r="E11" s="19">
        <f>L33</f>
        <v>-2548</v>
      </c>
      <c r="F11" s="20">
        <f>R51</f>
        <v>3124</v>
      </c>
      <c r="G11" s="21">
        <f>C11/I25</f>
        <v>1.5951249999999999</v>
      </c>
    </row>
    <row r="12" spans="2:18" x14ac:dyDescent="0.2">
      <c r="B12" s="18" t="s">
        <v>84</v>
      </c>
      <c r="C12" s="19">
        <f>-E12-D12+F12</f>
        <v>12637</v>
      </c>
      <c r="D12" s="19">
        <f>D11</f>
        <v>-7089</v>
      </c>
      <c r="E12" s="19">
        <f>E11</f>
        <v>-2548</v>
      </c>
      <c r="F12" s="22">
        <v>3000</v>
      </c>
      <c r="G12" s="21">
        <f>C12/I25</f>
        <v>1.5796250000000001</v>
      </c>
    </row>
    <row r="13" spans="2:18" x14ac:dyDescent="0.2">
      <c r="E13" s="15"/>
      <c r="F13" s="15"/>
      <c r="G13" s="15"/>
    </row>
    <row r="14" spans="2:18" x14ac:dyDescent="0.2">
      <c r="E14" s="15"/>
      <c r="F14" s="15"/>
      <c r="G14" s="15"/>
      <c r="H14" s="16"/>
    </row>
    <row r="15" spans="2:18" ht="15" x14ac:dyDescent="0.25">
      <c r="B15" s="2" t="s">
        <v>4</v>
      </c>
      <c r="C15" s="2"/>
      <c r="D15" s="2"/>
      <c r="E15" s="2"/>
      <c r="F15" s="2"/>
      <c r="G15" s="2"/>
      <c r="H15" s="2" t="s">
        <v>42</v>
      </c>
      <c r="I15" s="2"/>
      <c r="J15" s="2"/>
      <c r="K15" s="2"/>
      <c r="L15" s="2"/>
      <c r="N15" s="2" t="s">
        <v>53</v>
      </c>
      <c r="O15" s="2"/>
      <c r="P15" s="2"/>
      <c r="Q15" s="2"/>
      <c r="R15" s="2"/>
    </row>
    <row r="16" spans="2:18" ht="15" x14ac:dyDescent="0.25">
      <c r="B16" s="3" t="s">
        <v>5</v>
      </c>
      <c r="C16" s="3" t="s">
        <v>71</v>
      </c>
      <c r="D16" s="2"/>
      <c r="E16" s="2"/>
      <c r="F16" s="2"/>
      <c r="G16" s="2"/>
      <c r="H16" s="3" t="s">
        <v>5</v>
      </c>
      <c r="I16" s="3" t="s">
        <v>71</v>
      </c>
      <c r="J16" s="2"/>
      <c r="K16" s="2"/>
      <c r="L16" s="2"/>
      <c r="N16" s="3" t="s">
        <v>5</v>
      </c>
      <c r="O16" s="3" t="s">
        <v>79</v>
      </c>
      <c r="P16" s="2"/>
      <c r="Q16" s="2"/>
      <c r="R16" s="2"/>
    </row>
    <row r="17" spans="2:18" ht="15" x14ac:dyDescent="0.25">
      <c r="B17" s="3" t="s">
        <v>6</v>
      </c>
      <c r="C17" s="3" t="s">
        <v>7</v>
      </c>
      <c r="D17" s="2"/>
      <c r="E17" s="2"/>
      <c r="F17" s="2"/>
      <c r="G17" s="2"/>
      <c r="H17" s="3" t="s">
        <v>6</v>
      </c>
      <c r="I17" s="3" t="s">
        <v>7</v>
      </c>
      <c r="J17" s="2"/>
      <c r="K17" s="2"/>
      <c r="L17" s="2"/>
      <c r="N17" s="3" t="s">
        <v>6</v>
      </c>
      <c r="O17" s="3" t="s">
        <v>7</v>
      </c>
      <c r="P17" s="2"/>
      <c r="Q17" s="2"/>
      <c r="R17" s="2"/>
    </row>
    <row r="18" spans="2:18" ht="15" x14ac:dyDescent="0.25">
      <c r="B18" s="3" t="s">
        <v>8</v>
      </c>
      <c r="C18" s="3" t="s">
        <v>72</v>
      </c>
      <c r="D18" s="2"/>
      <c r="E18" s="2"/>
      <c r="F18" s="2"/>
      <c r="G18" s="2"/>
      <c r="H18" s="3" t="s">
        <v>8</v>
      </c>
      <c r="I18" s="3" t="s">
        <v>72</v>
      </c>
      <c r="J18" s="2"/>
      <c r="K18" s="2"/>
      <c r="L18" s="2"/>
      <c r="N18" s="3" t="s">
        <v>8</v>
      </c>
      <c r="O18" s="3" t="s">
        <v>72</v>
      </c>
      <c r="P18" s="2"/>
      <c r="Q18" s="2"/>
      <c r="R18" s="2"/>
    </row>
    <row r="19" spans="2:18" ht="15" x14ac:dyDescent="0.25">
      <c r="B19" s="3" t="s">
        <v>10</v>
      </c>
      <c r="C19" s="3" t="s">
        <v>87</v>
      </c>
      <c r="D19" s="2"/>
      <c r="E19" s="2"/>
      <c r="F19" s="2"/>
      <c r="G19" s="2"/>
      <c r="H19" s="3" t="s">
        <v>10</v>
      </c>
      <c r="I19" s="3" t="s">
        <v>87</v>
      </c>
      <c r="J19" s="2"/>
      <c r="K19" s="2"/>
      <c r="L19" s="2"/>
      <c r="N19" s="3" t="s">
        <v>10</v>
      </c>
      <c r="O19" s="3" t="s">
        <v>87</v>
      </c>
      <c r="P19" s="2"/>
      <c r="Q19" s="2"/>
      <c r="R19" s="2"/>
    </row>
    <row r="20" spans="2:18" ht="15" x14ac:dyDescent="0.25">
      <c r="B20" s="3" t="s">
        <v>12</v>
      </c>
      <c r="C20" s="3" t="s">
        <v>13</v>
      </c>
      <c r="D20" s="2"/>
      <c r="E20" s="2"/>
      <c r="F20" s="2"/>
      <c r="G20" s="2"/>
      <c r="H20" s="3" t="s">
        <v>12</v>
      </c>
      <c r="I20" s="3" t="s">
        <v>13</v>
      </c>
      <c r="J20" s="2"/>
      <c r="K20" s="2"/>
      <c r="L20" s="2"/>
      <c r="N20" s="3" t="s">
        <v>12</v>
      </c>
      <c r="O20" s="3" t="s">
        <v>13</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14</v>
      </c>
      <c r="C22" s="5" t="s">
        <v>15</v>
      </c>
      <c r="D22" s="5" t="s">
        <v>16</v>
      </c>
      <c r="E22" s="5" t="s">
        <v>17</v>
      </c>
      <c r="F22" s="5" t="s">
        <v>18</v>
      </c>
      <c r="H22" s="4" t="s">
        <v>14</v>
      </c>
      <c r="I22" s="5" t="s">
        <v>15</v>
      </c>
      <c r="J22" s="5" t="s">
        <v>16</v>
      </c>
      <c r="K22" s="5" t="s">
        <v>17</v>
      </c>
      <c r="L22" s="5" t="s">
        <v>18</v>
      </c>
      <c r="N22" s="4" t="s">
        <v>14</v>
      </c>
      <c r="O22" s="5" t="s">
        <v>15</v>
      </c>
      <c r="P22" s="5" t="s">
        <v>16</v>
      </c>
      <c r="Q22" s="5" t="s">
        <v>17</v>
      </c>
      <c r="R22" s="5" t="s">
        <v>18</v>
      </c>
    </row>
    <row r="23" spans="2:18" ht="15" x14ac:dyDescent="0.25">
      <c r="B23" s="6" t="s">
        <v>19</v>
      </c>
      <c r="C23" s="7"/>
      <c r="D23" s="8" t="s">
        <v>16</v>
      </c>
      <c r="E23" s="7"/>
      <c r="F23" s="7"/>
      <c r="H23" s="6" t="s">
        <v>19</v>
      </c>
      <c r="I23" s="7"/>
      <c r="J23" s="8" t="s">
        <v>16</v>
      </c>
      <c r="K23" s="7"/>
      <c r="L23" s="7"/>
      <c r="N23" s="6" t="s">
        <v>19</v>
      </c>
      <c r="O23" s="7"/>
      <c r="P23" s="8" t="s">
        <v>16</v>
      </c>
      <c r="Q23" s="7"/>
      <c r="R23" s="7"/>
    </row>
    <row r="24" spans="2:18" ht="15" x14ac:dyDescent="0.25">
      <c r="B24" s="9" t="s">
        <v>20</v>
      </c>
      <c r="C24" s="10">
        <v>8200</v>
      </c>
      <c r="D24" s="8" t="s">
        <v>21</v>
      </c>
      <c r="E24" s="11"/>
      <c r="F24" s="10"/>
      <c r="H24" s="9" t="s">
        <v>20</v>
      </c>
      <c r="I24" s="10">
        <v>8400</v>
      </c>
      <c r="J24" s="8" t="s">
        <v>21</v>
      </c>
      <c r="K24" s="11"/>
      <c r="L24" s="10"/>
      <c r="N24" s="9" t="s">
        <v>54</v>
      </c>
      <c r="O24" s="10">
        <v>4000</v>
      </c>
      <c r="P24" s="8" t="s">
        <v>25</v>
      </c>
      <c r="Q24" s="11">
        <v>2.2000000000000002</v>
      </c>
      <c r="R24" s="10">
        <f>O24*Q24</f>
        <v>8800</v>
      </c>
    </row>
    <row r="25" spans="2:18" ht="15" x14ac:dyDescent="0.25">
      <c r="B25" s="9" t="s">
        <v>22</v>
      </c>
      <c r="C25" s="10">
        <v>7800</v>
      </c>
      <c r="D25" s="8" t="s">
        <v>21</v>
      </c>
      <c r="E25" s="11">
        <v>1.38</v>
      </c>
      <c r="F25" s="10">
        <f>C25*E25</f>
        <v>10764</v>
      </c>
      <c r="H25" s="9" t="s">
        <v>22</v>
      </c>
      <c r="I25" s="10">
        <v>8000</v>
      </c>
      <c r="J25" s="8" t="s">
        <v>21</v>
      </c>
      <c r="K25" s="11">
        <v>1.29</v>
      </c>
      <c r="L25" s="10">
        <f>I25*K25</f>
        <v>10320</v>
      </c>
      <c r="N25" s="9" t="s">
        <v>55</v>
      </c>
      <c r="O25" s="10">
        <v>1900</v>
      </c>
      <c r="P25" s="8" t="s">
        <v>25</v>
      </c>
      <c r="Q25" s="11">
        <v>0.85</v>
      </c>
      <c r="R25" s="10">
        <f>O25*Q25</f>
        <v>1615</v>
      </c>
    </row>
    <row r="26" spans="2:18" ht="15" x14ac:dyDescent="0.25">
      <c r="B26" s="9" t="s">
        <v>74</v>
      </c>
      <c r="C26" s="10"/>
      <c r="D26" s="8" t="s">
        <v>75</v>
      </c>
      <c r="E26" s="10"/>
      <c r="F26" s="10">
        <v>870</v>
      </c>
      <c r="H26" s="9" t="s">
        <v>74</v>
      </c>
      <c r="I26" s="10"/>
      <c r="J26" s="8" t="s">
        <v>75</v>
      </c>
      <c r="K26" s="10"/>
      <c r="L26" s="10">
        <v>870</v>
      </c>
      <c r="N26" s="9" t="s">
        <v>74</v>
      </c>
      <c r="O26" s="10"/>
      <c r="P26" s="8" t="s">
        <v>75</v>
      </c>
      <c r="Q26" s="10"/>
      <c r="R26" s="10">
        <v>870</v>
      </c>
    </row>
    <row r="27" spans="2:18" ht="15" x14ac:dyDescent="0.25">
      <c r="B27" s="6" t="s">
        <v>2</v>
      </c>
      <c r="C27" s="7"/>
      <c r="D27" s="8" t="s">
        <v>16</v>
      </c>
      <c r="E27" s="7"/>
      <c r="F27" s="7">
        <f>SUM(F24:F26)</f>
        <v>11634</v>
      </c>
      <c r="H27" s="6" t="s">
        <v>2</v>
      </c>
      <c r="I27" s="7"/>
      <c r="J27" s="8" t="s">
        <v>16</v>
      </c>
      <c r="K27" s="7"/>
      <c r="L27" s="7">
        <f>SUM(L24:L26)</f>
        <v>11190</v>
      </c>
      <c r="N27" s="6" t="s">
        <v>2</v>
      </c>
      <c r="O27" s="7"/>
      <c r="P27" s="8" t="s">
        <v>16</v>
      </c>
      <c r="Q27" s="7"/>
      <c r="R27" s="7">
        <f>SUM(R24:R26)</f>
        <v>11285</v>
      </c>
    </row>
    <row r="28" spans="2:18" ht="15" x14ac:dyDescent="0.25">
      <c r="B28" s="9" t="s">
        <v>16</v>
      </c>
      <c r="C28" s="10"/>
      <c r="D28" s="8" t="s">
        <v>16</v>
      </c>
      <c r="E28" s="10"/>
      <c r="F28" s="10"/>
      <c r="H28" s="9" t="s">
        <v>16</v>
      </c>
      <c r="I28" s="10"/>
      <c r="J28" s="8" t="s">
        <v>16</v>
      </c>
      <c r="K28" s="10"/>
      <c r="L28" s="10"/>
      <c r="N28" s="9" t="s">
        <v>16</v>
      </c>
      <c r="O28" s="10"/>
      <c r="P28" s="8" t="s">
        <v>16</v>
      </c>
      <c r="Q28" s="10"/>
      <c r="R28" s="10"/>
    </row>
    <row r="29" spans="2:18" ht="15" x14ac:dyDescent="0.25">
      <c r="B29" s="6" t="s">
        <v>23</v>
      </c>
      <c r="C29" s="7"/>
      <c r="D29" s="8" t="s">
        <v>16</v>
      </c>
      <c r="E29" s="7"/>
      <c r="F29" s="7"/>
      <c r="H29" s="6" t="s">
        <v>23</v>
      </c>
      <c r="I29" s="7"/>
      <c r="J29" s="8" t="s">
        <v>16</v>
      </c>
      <c r="K29" s="7"/>
      <c r="L29" s="7"/>
      <c r="N29" s="6" t="s">
        <v>23</v>
      </c>
      <c r="O29" s="7"/>
      <c r="P29" s="8" t="s">
        <v>16</v>
      </c>
      <c r="Q29" s="7"/>
      <c r="R29" s="7"/>
    </row>
    <row r="30" spans="2:18" ht="15" x14ac:dyDescent="0.25">
      <c r="B30" s="9" t="s">
        <v>24</v>
      </c>
      <c r="C30" s="10">
        <v>-9</v>
      </c>
      <c r="D30" s="8" t="s">
        <v>25</v>
      </c>
      <c r="E30" s="11">
        <v>53</v>
      </c>
      <c r="F30" s="10">
        <f>C30*E30</f>
        <v>-477</v>
      </c>
      <c r="H30" s="9" t="s">
        <v>43</v>
      </c>
      <c r="I30" s="10">
        <v>-2</v>
      </c>
      <c r="J30" s="8" t="s">
        <v>30</v>
      </c>
      <c r="K30" s="11">
        <v>950</v>
      </c>
      <c r="L30" s="10">
        <f>I30*K30</f>
        <v>-1900</v>
      </c>
      <c r="N30" s="9" t="s">
        <v>43</v>
      </c>
      <c r="O30" s="10">
        <v>-170</v>
      </c>
      <c r="P30" s="8" t="s">
        <v>25</v>
      </c>
      <c r="Q30" s="11">
        <v>5.4</v>
      </c>
      <c r="R30" s="10">
        <f>O30*Q30</f>
        <v>-918.00000000000011</v>
      </c>
    </row>
    <row r="31" spans="2:18" ht="15" x14ac:dyDescent="0.25">
      <c r="B31" s="9" t="s">
        <v>27</v>
      </c>
      <c r="C31" s="10">
        <v>-40</v>
      </c>
      <c r="D31" s="8" t="s">
        <v>28</v>
      </c>
      <c r="E31" s="11"/>
      <c r="F31" s="10"/>
      <c r="H31" s="9" t="s">
        <v>27</v>
      </c>
      <c r="I31" s="10">
        <v>-30</v>
      </c>
      <c r="J31" s="8" t="s">
        <v>28</v>
      </c>
      <c r="K31" s="11"/>
      <c r="L31" s="10"/>
      <c r="N31" s="9" t="s">
        <v>27</v>
      </c>
      <c r="O31" s="10">
        <v>-20</v>
      </c>
      <c r="P31" s="8" t="s">
        <v>28</v>
      </c>
      <c r="Q31" s="11"/>
      <c r="R31" s="10"/>
    </row>
    <row r="32" spans="2:18" ht="15" x14ac:dyDescent="0.25">
      <c r="B32" s="9" t="s">
        <v>29</v>
      </c>
      <c r="C32" s="10">
        <v>-234</v>
      </c>
      <c r="D32" s="8" t="s">
        <v>30</v>
      </c>
      <c r="E32" s="11">
        <v>2.7</v>
      </c>
      <c r="F32" s="10">
        <f>C32*E32</f>
        <v>-631.80000000000007</v>
      </c>
      <c r="H32" s="9" t="s">
        <v>29</v>
      </c>
      <c r="I32" s="10">
        <v>-240</v>
      </c>
      <c r="J32" s="8" t="s">
        <v>30</v>
      </c>
      <c r="K32" s="11">
        <v>2.7</v>
      </c>
      <c r="L32" s="10">
        <f>I32*K32</f>
        <v>-648</v>
      </c>
      <c r="N32" s="6" t="s">
        <v>31</v>
      </c>
      <c r="O32" s="7"/>
      <c r="P32" s="8" t="s">
        <v>16</v>
      </c>
      <c r="Q32" s="7"/>
      <c r="R32" s="7">
        <f>SUM(R29:R31)</f>
        <v>-918.00000000000011</v>
      </c>
    </row>
    <row r="33" spans="2:19" ht="15" x14ac:dyDescent="0.25">
      <c r="B33" s="6" t="s">
        <v>31</v>
      </c>
      <c r="C33" s="7"/>
      <c r="D33" s="8" t="s">
        <v>16</v>
      </c>
      <c r="E33" s="7"/>
      <c r="F33" s="7">
        <f>SUM(F29:F32)</f>
        <v>-1108.8000000000002</v>
      </c>
      <c r="H33" s="6" t="s">
        <v>31</v>
      </c>
      <c r="I33" s="7"/>
      <c r="J33" s="8" t="s">
        <v>16</v>
      </c>
      <c r="K33" s="7"/>
      <c r="L33" s="7">
        <f>SUM(L29:L32)</f>
        <v>-2548</v>
      </c>
      <c r="N33" s="6" t="s">
        <v>32</v>
      </c>
      <c r="O33" s="7"/>
      <c r="P33" s="8" t="s">
        <v>16</v>
      </c>
      <c r="Q33" s="7"/>
      <c r="R33" s="7">
        <f>SUM(R27,R32)</f>
        <v>10367</v>
      </c>
    </row>
    <row r="34" spans="2:19" ht="15" x14ac:dyDescent="0.25">
      <c r="B34" s="6" t="s">
        <v>32</v>
      </c>
      <c r="C34" s="7"/>
      <c r="D34" s="8" t="s">
        <v>16</v>
      </c>
      <c r="E34" s="7"/>
      <c r="F34" s="7">
        <f>SUM(F27,F33)</f>
        <v>10525.2</v>
      </c>
      <c r="H34" s="6" t="s">
        <v>32</v>
      </c>
      <c r="I34" s="7"/>
      <c r="J34" s="8" t="s">
        <v>16</v>
      </c>
      <c r="K34" s="7"/>
      <c r="L34" s="7">
        <f>SUM(L27,L33)</f>
        <v>8642</v>
      </c>
      <c r="N34" s="9" t="s">
        <v>16</v>
      </c>
      <c r="O34" s="10"/>
      <c r="P34" s="8" t="s">
        <v>16</v>
      </c>
      <c r="Q34" s="10"/>
      <c r="R34" s="10"/>
    </row>
    <row r="35" spans="2:19" ht="15" x14ac:dyDescent="0.25">
      <c r="B35" s="9" t="s">
        <v>16</v>
      </c>
      <c r="C35" s="10"/>
      <c r="D35" s="8" t="s">
        <v>16</v>
      </c>
      <c r="E35" s="10"/>
      <c r="F35" s="10"/>
      <c r="H35" s="9" t="s">
        <v>16</v>
      </c>
      <c r="I35" s="10"/>
      <c r="J35" s="8" t="s">
        <v>16</v>
      </c>
      <c r="K35" s="10"/>
      <c r="L35" s="10"/>
      <c r="N35" s="6" t="s">
        <v>3</v>
      </c>
      <c r="O35" s="7"/>
      <c r="P35" s="8" t="s">
        <v>16</v>
      </c>
      <c r="Q35" s="7"/>
      <c r="R35" s="7"/>
    </row>
    <row r="36" spans="2:19" ht="15" x14ac:dyDescent="0.25">
      <c r="B36" s="6" t="s">
        <v>3</v>
      </c>
      <c r="C36" s="7"/>
      <c r="D36" s="8" t="s">
        <v>16</v>
      </c>
      <c r="E36" s="7"/>
      <c r="F36" s="7"/>
      <c r="H36" s="6" t="s">
        <v>3</v>
      </c>
      <c r="I36" s="7"/>
      <c r="J36" s="8" t="s">
        <v>16</v>
      </c>
      <c r="K36" s="7"/>
      <c r="L36" s="7"/>
      <c r="N36" s="9" t="s">
        <v>47</v>
      </c>
      <c r="O36" s="10">
        <v>-1</v>
      </c>
      <c r="P36" s="8" t="s">
        <v>16</v>
      </c>
      <c r="Q36" s="10">
        <v>653</v>
      </c>
      <c r="R36" s="10">
        <f t="shared" ref="R36:R48" si="0">O36*Q36</f>
        <v>-653</v>
      </c>
    </row>
    <row r="37" spans="2:19" ht="15" x14ac:dyDescent="0.25">
      <c r="B37" s="9" t="s">
        <v>33</v>
      </c>
      <c r="C37" s="10">
        <v>-40</v>
      </c>
      <c r="D37" s="8" t="s">
        <v>16</v>
      </c>
      <c r="E37" s="10">
        <v>23</v>
      </c>
      <c r="F37" s="10">
        <f t="shared" ref="F37:F44" si="1">C37*E37</f>
        <v>-920</v>
      </c>
      <c r="H37" s="9" t="s">
        <v>47</v>
      </c>
      <c r="I37" s="10">
        <v>-1</v>
      </c>
      <c r="J37" s="8" t="s">
        <v>16</v>
      </c>
      <c r="K37" s="10">
        <v>653</v>
      </c>
      <c r="L37" s="10">
        <f t="shared" ref="L37:L46" si="2">I37*K37</f>
        <v>-653</v>
      </c>
      <c r="N37" s="9" t="s">
        <v>80</v>
      </c>
      <c r="O37" s="10">
        <v>-3</v>
      </c>
      <c r="P37" s="8" t="s">
        <v>16</v>
      </c>
      <c r="Q37" s="10">
        <v>203</v>
      </c>
      <c r="R37" s="10">
        <f t="shared" si="0"/>
        <v>-609</v>
      </c>
    </row>
    <row r="38" spans="2:19" ht="15" x14ac:dyDescent="0.25">
      <c r="B38" s="9" t="s">
        <v>35</v>
      </c>
      <c r="C38" s="12">
        <v>-0.33</v>
      </c>
      <c r="D38" s="8" t="s">
        <v>16</v>
      </c>
      <c r="E38" s="10">
        <v>333</v>
      </c>
      <c r="F38" s="10">
        <f t="shared" si="1"/>
        <v>-109.89</v>
      </c>
      <c r="H38" s="9" t="s">
        <v>76</v>
      </c>
      <c r="I38" s="10">
        <v>-1</v>
      </c>
      <c r="J38" s="8" t="s">
        <v>16</v>
      </c>
      <c r="K38" s="10">
        <v>203</v>
      </c>
      <c r="L38" s="10">
        <f t="shared" si="2"/>
        <v>-203</v>
      </c>
      <c r="N38" s="9" t="s">
        <v>33</v>
      </c>
      <c r="O38" s="10">
        <v>-20</v>
      </c>
      <c r="P38" s="8" t="s">
        <v>16</v>
      </c>
      <c r="Q38" s="10">
        <v>18</v>
      </c>
      <c r="R38" s="10">
        <f t="shared" si="0"/>
        <v>-360</v>
      </c>
    </row>
    <row r="39" spans="2:19" ht="15" x14ac:dyDescent="0.25">
      <c r="B39" s="9" t="s">
        <v>36</v>
      </c>
      <c r="C39" s="10">
        <v>-5</v>
      </c>
      <c r="D39" s="8" t="s">
        <v>16</v>
      </c>
      <c r="E39" s="10">
        <v>225</v>
      </c>
      <c r="F39" s="10">
        <f t="shared" si="1"/>
        <v>-1125</v>
      </c>
      <c r="H39" s="9" t="s">
        <v>33</v>
      </c>
      <c r="I39" s="10">
        <v>-30</v>
      </c>
      <c r="J39" s="8" t="s">
        <v>16</v>
      </c>
      <c r="K39" s="10">
        <v>18</v>
      </c>
      <c r="L39" s="10">
        <f t="shared" si="2"/>
        <v>-540</v>
      </c>
      <c r="N39" s="9" t="s">
        <v>58</v>
      </c>
      <c r="O39" s="10">
        <v>-1</v>
      </c>
      <c r="P39" s="8" t="s">
        <v>16</v>
      </c>
      <c r="Q39" s="10">
        <v>380</v>
      </c>
      <c r="R39" s="10">
        <f t="shared" si="0"/>
        <v>-380</v>
      </c>
    </row>
    <row r="40" spans="2:19" ht="15" x14ac:dyDescent="0.25">
      <c r="B40" s="9" t="s">
        <v>37</v>
      </c>
      <c r="C40" s="10">
        <v>-5</v>
      </c>
      <c r="D40" s="8" t="s">
        <v>16</v>
      </c>
      <c r="E40" s="10">
        <v>170</v>
      </c>
      <c r="F40" s="10">
        <f t="shared" si="1"/>
        <v>-850</v>
      </c>
      <c r="H40" s="9" t="s">
        <v>49</v>
      </c>
      <c r="I40" s="10">
        <v>-1</v>
      </c>
      <c r="J40" s="8" t="s">
        <v>16</v>
      </c>
      <c r="K40" s="10">
        <v>475</v>
      </c>
      <c r="L40" s="10">
        <f t="shared" si="2"/>
        <v>-475</v>
      </c>
      <c r="N40" s="9" t="s">
        <v>77</v>
      </c>
      <c r="O40" s="10">
        <v>-2</v>
      </c>
      <c r="P40" s="8" t="s">
        <v>16</v>
      </c>
      <c r="Q40" s="10">
        <v>140</v>
      </c>
      <c r="R40" s="10">
        <f t="shared" si="0"/>
        <v>-280</v>
      </c>
    </row>
    <row r="41" spans="2:19" ht="15" x14ac:dyDescent="0.25">
      <c r="B41" s="9" t="s">
        <v>38</v>
      </c>
      <c r="C41" s="10">
        <v>-5</v>
      </c>
      <c r="D41" s="8" t="s">
        <v>16</v>
      </c>
      <c r="E41" s="10">
        <v>620</v>
      </c>
      <c r="F41" s="10">
        <f t="shared" si="1"/>
        <v>-3100</v>
      </c>
      <c r="H41" s="9" t="s">
        <v>77</v>
      </c>
      <c r="I41" s="10">
        <v>-3</v>
      </c>
      <c r="J41" s="8" t="s">
        <v>16</v>
      </c>
      <c r="K41" s="10">
        <v>140</v>
      </c>
      <c r="L41" s="10">
        <f t="shared" si="2"/>
        <v>-420</v>
      </c>
      <c r="N41" s="9" t="s">
        <v>59</v>
      </c>
      <c r="O41" s="10">
        <v>-1</v>
      </c>
      <c r="P41" s="8" t="s">
        <v>16</v>
      </c>
      <c r="Q41" s="10">
        <v>825</v>
      </c>
      <c r="R41" s="10">
        <f t="shared" si="0"/>
        <v>-825</v>
      </c>
    </row>
    <row r="42" spans="2:19" ht="15" x14ac:dyDescent="0.25">
      <c r="B42" s="9" t="s">
        <v>88</v>
      </c>
      <c r="C42" s="10">
        <v>-1</v>
      </c>
      <c r="D42" s="8" t="s">
        <v>16</v>
      </c>
      <c r="E42" s="10">
        <v>1225</v>
      </c>
      <c r="F42" s="10">
        <f t="shared" si="1"/>
        <v>-1225</v>
      </c>
      <c r="H42" s="9" t="s">
        <v>78</v>
      </c>
      <c r="I42" s="10">
        <v>-1</v>
      </c>
      <c r="J42" s="8" t="s">
        <v>16</v>
      </c>
      <c r="K42" s="10">
        <v>383</v>
      </c>
      <c r="L42" s="10">
        <f t="shared" si="2"/>
        <v>-383</v>
      </c>
      <c r="N42" s="9" t="s">
        <v>60</v>
      </c>
      <c r="O42" s="10">
        <v>-1</v>
      </c>
      <c r="P42" s="8" t="s">
        <v>16</v>
      </c>
      <c r="Q42" s="10">
        <v>375</v>
      </c>
      <c r="R42" s="10">
        <f t="shared" si="0"/>
        <v>-375</v>
      </c>
    </row>
    <row r="43" spans="2:19" ht="15" x14ac:dyDescent="0.25">
      <c r="B43" s="9" t="s">
        <v>89</v>
      </c>
      <c r="C43" s="10">
        <v>-3</v>
      </c>
      <c r="D43" s="8" t="s">
        <v>16</v>
      </c>
      <c r="E43" s="10">
        <v>125</v>
      </c>
      <c r="F43" s="10">
        <f t="shared" si="1"/>
        <v>-375</v>
      </c>
      <c r="H43" s="9" t="s">
        <v>51</v>
      </c>
      <c r="I43" s="10">
        <v>-1</v>
      </c>
      <c r="J43" s="8" t="s">
        <v>16</v>
      </c>
      <c r="K43" s="10">
        <v>1700</v>
      </c>
      <c r="L43" s="10">
        <f t="shared" si="2"/>
        <v>-1700</v>
      </c>
      <c r="N43" s="9" t="s">
        <v>61</v>
      </c>
      <c r="O43" s="10">
        <v>-4000</v>
      </c>
      <c r="P43" s="8" t="s">
        <v>16</v>
      </c>
      <c r="Q43" s="13">
        <v>0.11</v>
      </c>
      <c r="R43" s="10">
        <f t="shared" si="0"/>
        <v>-440</v>
      </c>
    </row>
    <row r="44" spans="2:19" ht="15" x14ac:dyDescent="0.25">
      <c r="B44" s="9" t="s">
        <v>90</v>
      </c>
      <c r="C44" s="10">
        <v>-150</v>
      </c>
      <c r="D44" s="8" t="s">
        <v>16</v>
      </c>
      <c r="E44" s="10">
        <v>7</v>
      </c>
      <c r="F44" s="10">
        <f t="shared" si="1"/>
        <v>-1050</v>
      </c>
      <c r="G44" s="1"/>
      <c r="H44" s="9" t="s">
        <v>88</v>
      </c>
      <c r="I44" s="10">
        <v>-1</v>
      </c>
      <c r="J44" s="8" t="s">
        <v>16</v>
      </c>
      <c r="K44" s="10">
        <v>1225</v>
      </c>
      <c r="L44" s="10">
        <f t="shared" si="2"/>
        <v>-1225</v>
      </c>
      <c r="M44" s="1"/>
      <c r="N44" s="9" t="s">
        <v>62</v>
      </c>
      <c r="O44" s="12">
        <v>-3.8</v>
      </c>
      <c r="P44" s="8" t="s">
        <v>16</v>
      </c>
      <c r="Q44" s="10">
        <v>90</v>
      </c>
      <c r="R44" s="10">
        <f t="shared" si="0"/>
        <v>-342</v>
      </c>
      <c r="S44" s="1"/>
    </row>
    <row r="45" spans="2:19" s="1" customFormat="1" ht="15" x14ac:dyDescent="0.25">
      <c r="B45" s="9" t="s">
        <v>39</v>
      </c>
      <c r="C45" s="10"/>
      <c r="D45" s="8" t="s">
        <v>16</v>
      </c>
      <c r="E45" s="10"/>
      <c r="F45" s="10">
        <v>-750</v>
      </c>
      <c r="H45" s="9" t="s">
        <v>89</v>
      </c>
      <c r="I45" s="10">
        <v>-2</v>
      </c>
      <c r="J45" s="8" t="s">
        <v>16</v>
      </c>
      <c r="K45" s="10">
        <v>125</v>
      </c>
      <c r="L45" s="10">
        <f t="shared" si="2"/>
        <v>-250</v>
      </c>
      <c r="N45" s="9" t="s">
        <v>63</v>
      </c>
      <c r="O45" s="10">
        <v>-1</v>
      </c>
      <c r="P45" s="8" t="s">
        <v>16</v>
      </c>
      <c r="Q45" s="10">
        <v>229</v>
      </c>
      <c r="R45" s="10">
        <f t="shared" si="0"/>
        <v>-229</v>
      </c>
    </row>
    <row r="46" spans="2:19" s="1" customFormat="1" ht="15" x14ac:dyDescent="0.25">
      <c r="B46" s="6" t="s">
        <v>40</v>
      </c>
      <c r="C46" s="7"/>
      <c r="D46" s="8" t="s">
        <v>16</v>
      </c>
      <c r="E46" s="7"/>
      <c r="F46" s="7">
        <f>SUM(F37:F45)</f>
        <v>-9504.89</v>
      </c>
      <c r="G46"/>
      <c r="H46" s="9" t="s">
        <v>90</v>
      </c>
      <c r="I46" s="10">
        <v>-70</v>
      </c>
      <c r="J46" s="8" t="s">
        <v>16</v>
      </c>
      <c r="K46" s="10">
        <v>7</v>
      </c>
      <c r="L46" s="10">
        <f t="shared" si="2"/>
        <v>-490</v>
      </c>
      <c r="M46"/>
      <c r="N46" s="9" t="s">
        <v>88</v>
      </c>
      <c r="O46" s="10">
        <v>-1</v>
      </c>
      <c r="P46" s="8" t="s">
        <v>16</v>
      </c>
      <c r="Q46" s="10">
        <v>1225</v>
      </c>
      <c r="R46" s="10">
        <f t="shared" si="0"/>
        <v>-1225</v>
      </c>
      <c r="S46"/>
    </row>
    <row r="47" spans="2:19" ht="15" x14ac:dyDescent="0.25">
      <c r="B47" s="9" t="s">
        <v>41</v>
      </c>
      <c r="C47" s="10"/>
      <c r="D47" s="8" t="s">
        <v>16</v>
      </c>
      <c r="E47" s="10"/>
      <c r="F47" s="10">
        <f>SUM(F34,F46)</f>
        <v>1020.3100000000013</v>
      </c>
      <c r="H47" s="9" t="s">
        <v>39</v>
      </c>
      <c r="I47" s="10"/>
      <c r="J47" s="8" t="s">
        <v>16</v>
      </c>
      <c r="K47" s="10"/>
      <c r="L47" s="10">
        <v>-750</v>
      </c>
      <c r="N47" s="9" t="s">
        <v>89</v>
      </c>
      <c r="O47" s="10">
        <v>-2</v>
      </c>
      <c r="P47" s="8" t="s">
        <v>16</v>
      </c>
      <c r="Q47" s="10">
        <v>125</v>
      </c>
      <c r="R47" s="10">
        <f t="shared" si="0"/>
        <v>-250</v>
      </c>
    </row>
    <row r="48" spans="2:19" ht="15" x14ac:dyDescent="0.25">
      <c r="H48" s="6" t="s">
        <v>52</v>
      </c>
      <c r="I48" s="7"/>
      <c r="J48" s="8" t="s">
        <v>16</v>
      </c>
      <c r="K48" s="7"/>
      <c r="L48" s="7">
        <f>SUM(L37:L47)</f>
        <v>-7089</v>
      </c>
      <c r="N48" s="9" t="s">
        <v>90</v>
      </c>
      <c r="O48" s="10">
        <v>-75</v>
      </c>
      <c r="P48" s="8" t="s">
        <v>16</v>
      </c>
      <c r="Q48" s="10">
        <v>7</v>
      </c>
      <c r="R48" s="10">
        <f t="shared" si="0"/>
        <v>-525</v>
      </c>
    </row>
    <row r="49" spans="2:18" ht="15" x14ac:dyDescent="0.25">
      <c r="H49" s="9" t="s">
        <v>41</v>
      </c>
      <c r="I49" s="10"/>
      <c r="J49" s="8" t="s">
        <v>16</v>
      </c>
      <c r="K49" s="10"/>
      <c r="L49" s="10">
        <f>SUM(L34,L48)</f>
        <v>1553</v>
      </c>
      <c r="N49" s="9" t="s">
        <v>39</v>
      </c>
      <c r="O49" s="10"/>
      <c r="P49" s="8" t="s">
        <v>16</v>
      </c>
      <c r="Q49" s="10"/>
      <c r="R49" s="10">
        <v>-750</v>
      </c>
    </row>
    <row r="50" spans="2:18" ht="15" x14ac:dyDescent="0.25">
      <c r="N50" s="6" t="s">
        <v>40</v>
      </c>
      <c r="O50" s="7"/>
      <c r="P50" s="8" t="s">
        <v>16</v>
      </c>
      <c r="Q50" s="7"/>
      <c r="R50" s="7">
        <f>SUM(R36:R49)</f>
        <v>-7243</v>
      </c>
    </row>
    <row r="51" spans="2:18" ht="15" x14ac:dyDescent="0.25">
      <c r="N51" s="9" t="s">
        <v>41</v>
      </c>
      <c r="O51" s="10"/>
      <c r="P51" s="8" t="s">
        <v>16</v>
      </c>
      <c r="Q51" s="10"/>
      <c r="R51" s="10">
        <f>SUM(R33,R50)</f>
        <v>3124</v>
      </c>
    </row>
    <row r="54" spans="2:18" x14ac:dyDescent="0.2">
      <c r="B54" s="1"/>
    </row>
    <row r="58" spans="2:18" x14ac:dyDescent="0.2">
      <c r="F58" s="14"/>
      <c r="L58" s="14"/>
    </row>
  </sheetData>
  <sheetProtection sheet="1" objects="1" scenarios="1"/>
  <mergeCells count="2">
    <mergeCell ref="C6:F6"/>
    <mergeCell ref="C10:F10"/>
  </mergeCells>
  <pageMargins left="0.7" right="0.7" top="0.75" bottom="0.75" header="0.3" footer="0.3"/>
  <pageSetup paperSize="9" scale="5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90155-EE7B-407F-93A3-EF26C2B4C9A0}">
  <sheetPr>
    <tabColor theme="1"/>
    <pageSetUpPr fitToPage="1"/>
  </sheetPr>
  <dimension ref="B2:S50"/>
  <sheetViews>
    <sheetView showGridLines="0" zoomScaleNormal="100" workbookViewId="0">
      <selection activeCell="F8" sqref="F8"/>
    </sheetView>
  </sheetViews>
  <sheetFormatPr defaultRowHeight="12" x14ac:dyDescent="0.2"/>
  <cols>
    <col min="1" max="1" width="2.140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96</v>
      </c>
    </row>
    <row r="5" spans="2:18" x14ac:dyDescent="0.2">
      <c r="B5" s="18"/>
      <c r="C5" s="18" t="s">
        <v>69</v>
      </c>
      <c r="D5" s="18" t="s">
        <v>70</v>
      </c>
      <c r="E5" s="18" t="s">
        <v>68</v>
      </c>
      <c r="F5" s="18" t="s">
        <v>66</v>
      </c>
      <c r="G5" s="18" t="s">
        <v>82</v>
      </c>
    </row>
    <row r="6" spans="2:18" x14ac:dyDescent="0.2">
      <c r="B6" s="17" t="s">
        <v>67</v>
      </c>
      <c r="C6" s="71" t="s">
        <v>81</v>
      </c>
      <c r="D6" s="72"/>
      <c r="E6" s="72"/>
      <c r="F6" s="73"/>
      <c r="G6" s="23" t="s">
        <v>83</v>
      </c>
    </row>
    <row r="7" spans="2:18" x14ac:dyDescent="0.2">
      <c r="B7" s="18" t="s">
        <v>85</v>
      </c>
      <c r="C7" s="19">
        <f>-E7-D7+F7</f>
        <v>12960.3</v>
      </c>
      <c r="D7" s="19">
        <f>F43</f>
        <v>-6940.5</v>
      </c>
      <c r="E7" s="19">
        <f>F33</f>
        <v>-1108.8000000000002</v>
      </c>
      <c r="F7" s="20">
        <f>R48</f>
        <v>4911</v>
      </c>
      <c r="G7" s="21">
        <f>C7/C25</f>
        <v>1.6615769230769231</v>
      </c>
    </row>
    <row r="8" spans="2:18" x14ac:dyDescent="0.2">
      <c r="B8" s="18" t="s">
        <v>84</v>
      </c>
      <c r="C8" s="19">
        <f>-E8-D8+F8</f>
        <v>11049.3</v>
      </c>
      <c r="D8" s="19">
        <f>D7</f>
        <v>-6940.5</v>
      </c>
      <c r="E8" s="19">
        <f>E7</f>
        <v>-1108.8000000000002</v>
      </c>
      <c r="F8" s="22">
        <v>3000</v>
      </c>
      <c r="G8" s="21">
        <f>C8/C25</f>
        <v>1.416576923076923</v>
      </c>
    </row>
    <row r="9" spans="2:18" x14ac:dyDescent="0.2">
      <c r="B9" s="24"/>
      <c r="C9" s="18" t="s">
        <v>69</v>
      </c>
      <c r="D9" s="18" t="s">
        <v>70</v>
      </c>
      <c r="E9" s="18" t="s">
        <v>68</v>
      </c>
      <c r="F9" s="18" t="s">
        <v>66</v>
      </c>
      <c r="G9" s="18" t="s">
        <v>82</v>
      </c>
    </row>
    <row r="10" spans="2:18" x14ac:dyDescent="0.2">
      <c r="B10" s="17" t="s">
        <v>1</v>
      </c>
      <c r="C10" s="71" t="s">
        <v>81</v>
      </c>
      <c r="D10" s="72"/>
      <c r="E10" s="72"/>
      <c r="F10" s="73"/>
      <c r="G10" s="23" t="s">
        <v>83</v>
      </c>
    </row>
    <row r="11" spans="2:18" x14ac:dyDescent="0.2">
      <c r="B11" s="18" t="s">
        <v>85</v>
      </c>
      <c r="C11" s="19">
        <f>-E11-D11+F11</f>
        <v>12804</v>
      </c>
      <c r="D11" s="19">
        <f>L45</f>
        <v>-5345</v>
      </c>
      <c r="E11" s="19">
        <f>L33</f>
        <v>-2548</v>
      </c>
      <c r="F11" s="20">
        <f>R48</f>
        <v>4911</v>
      </c>
      <c r="G11" s="21">
        <f>C11/I25</f>
        <v>1.6005</v>
      </c>
    </row>
    <row r="12" spans="2:18" x14ac:dyDescent="0.2">
      <c r="B12" s="18" t="s">
        <v>84</v>
      </c>
      <c r="C12" s="19">
        <f>-E12-D12+F12</f>
        <v>10893</v>
      </c>
      <c r="D12" s="19">
        <f>D11</f>
        <v>-5345</v>
      </c>
      <c r="E12" s="19">
        <f>E11</f>
        <v>-2548</v>
      </c>
      <c r="F12" s="22">
        <v>3000</v>
      </c>
      <c r="G12" s="21">
        <f>C12/I25</f>
        <v>1.3616250000000001</v>
      </c>
    </row>
    <row r="13" spans="2:18" x14ac:dyDescent="0.2">
      <c r="E13" s="15"/>
      <c r="F13" s="15"/>
      <c r="G13" s="15"/>
    </row>
    <row r="14" spans="2:18" x14ac:dyDescent="0.2">
      <c r="E14" s="15"/>
      <c r="F14" s="15"/>
      <c r="G14" s="15"/>
      <c r="H14" s="16"/>
    </row>
    <row r="15" spans="2:18" ht="15" x14ac:dyDescent="0.25">
      <c r="B15" s="2" t="s">
        <v>4</v>
      </c>
      <c r="C15" s="2"/>
      <c r="D15" s="2"/>
      <c r="E15" s="2"/>
      <c r="F15" s="2"/>
      <c r="G15" s="2"/>
      <c r="H15" s="2" t="s">
        <v>42</v>
      </c>
      <c r="I15" s="2"/>
      <c r="J15" s="2"/>
      <c r="K15" s="2"/>
      <c r="L15" s="2"/>
      <c r="N15" s="2" t="s">
        <v>53</v>
      </c>
      <c r="O15" s="2"/>
      <c r="P15" s="2"/>
      <c r="Q15" s="2"/>
      <c r="R15" s="2"/>
    </row>
    <row r="16" spans="2:18" ht="15" x14ac:dyDescent="0.25">
      <c r="B16" s="3" t="s">
        <v>5</v>
      </c>
      <c r="C16" s="3" t="s">
        <v>71</v>
      </c>
      <c r="D16" s="2"/>
      <c r="E16" s="2"/>
      <c r="F16" s="2"/>
      <c r="G16" s="2"/>
      <c r="H16" s="3" t="s">
        <v>5</v>
      </c>
      <c r="I16" s="3" t="s">
        <v>71</v>
      </c>
      <c r="J16" s="2"/>
      <c r="K16" s="2"/>
      <c r="L16" s="2"/>
      <c r="N16" s="3" t="s">
        <v>5</v>
      </c>
      <c r="O16" s="3" t="s">
        <v>79</v>
      </c>
      <c r="P16" s="2"/>
      <c r="Q16" s="2"/>
      <c r="R16" s="2"/>
    </row>
    <row r="17" spans="2:18" ht="15" x14ac:dyDescent="0.25">
      <c r="B17" s="3" t="s">
        <v>6</v>
      </c>
      <c r="C17" s="3" t="s">
        <v>7</v>
      </c>
      <c r="D17" s="2"/>
      <c r="E17" s="2"/>
      <c r="F17" s="2"/>
      <c r="G17" s="2"/>
      <c r="H17" s="3" t="s">
        <v>6</v>
      </c>
      <c r="I17" s="3" t="s">
        <v>7</v>
      </c>
      <c r="J17" s="2"/>
      <c r="K17" s="2"/>
      <c r="L17" s="2"/>
      <c r="N17" s="3" t="s">
        <v>6</v>
      </c>
      <c r="O17" s="3" t="s">
        <v>7</v>
      </c>
      <c r="P17" s="2"/>
      <c r="Q17" s="2"/>
      <c r="R17" s="2"/>
    </row>
    <row r="18" spans="2:18" ht="15" x14ac:dyDescent="0.25">
      <c r="B18" s="3" t="s">
        <v>8</v>
      </c>
      <c r="C18" s="3" t="s">
        <v>72</v>
      </c>
      <c r="D18" s="2"/>
      <c r="E18" s="2"/>
      <c r="F18" s="2"/>
      <c r="G18" s="2"/>
      <c r="H18" s="3" t="s">
        <v>8</v>
      </c>
      <c r="I18" s="3" t="s">
        <v>72</v>
      </c>
      <c r="J18" s="2"/>
      <c r="K18" s="2"/>
      <c r="L18" s="2"/>
      <c r="N18" s="3" t="s">
        <v>8</v>
      </c>
      <c r="O18" s="3" t="s">
        <v>72</v>
      </c>
      <c r="P18" s="2"/>
      <c r="Q18" s="2"/>
      <c r="R18" s="2"/>
    </row>
    <row r="19" spans="2:18" ht="15" x14ac:dyDescent="0.25">
      <c r="B19" s="3" t="s">
        <v>10</v>
      </c>
      <c r="C19" s="3" t="s">
        <v>73</v>
      </c>
      <c r="D19" s="2"/>
      <c r="E19" s="2"/>
      <c r="F19" s="2"/>
      <c r="G19" s="2"/>
      <c r="H19" s="3" t="s">
        <v>10</v>
      </c>
      <c r="I19" s="3" t="s">
        <v>73</v>
      </c>
      <c r="J19" s="2"/>
      <c r="K19" s="2"/>
      <c r="L19" s="2"/>
      <c r="N19" s="3" t="s">
        <v>10</v>
      </c>
      <c r="O19" s="3" t="s">
        <v>73</v>
      </c>
      <c r="P19" s="2"/>
      <c r="Q19" s="2"/>
      <c r="R19" s="2"/>
    </row>
    <row r="20" spans="2:18" ht="15" x14ac:dyDescent="0.25">
      <c r="B20" s="3" t="s">
        <v>12</v>
      </c>
      <c r="C20" s="3" t="s">
        <v>13</v>
      </c>
      <c r="D20" s="2"/>
      <c r="E20" s="2"/>
      <c r="F20" s="2"/>
      <c r="G20" s="2"/>
      <c r="H20" s="3" t="s">
        <v>12</v>
      </c>
      <c r="I20" s="3" t="s">
        <v>13</v>
      </c>
      <c r="J20" s="2"/>
      <c r="K20" s="2"/>
      <c r="L20" s="2"/>
      <c r="N20" s="3" t="s">
        <v>12</v>
      </c>
      <c r="O20" s="3" t="s">
        <v>13</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14</v>
      </c>
      <c r="C22" s="5" t="s">
        <v>15</v>
      </c>
      <c r="D22" s="5" t="s">
        <v>16</v>
      </c>
      <c r="E22" s="5" t="s">
        <v>17</v>
      </c>
      <c r="F22" s="5" t="s">
        <v>18</v>
      </c>
      <c r="H22" s="4" t="s">
        <v>14</v>
      </c>
      <c r="I22" s="5" t="s">
        <v>15</v>
      </c>
      <c r="J22" s="5" t="s">
        <v>16</v>
      </c>
      <c r="K22" s="5" t="s">
        <v>17</v>
      </c>
      <c r="L22" s="5" t="s">
        <v>18</v>
      </c>
      <c r="N22" s="4" t="s">
        <v>14</v>
      </c>
      <c r="O22" s="5" t="s">
        <v>15</v>
      </c>
      <c r="P22" s="5" t="s">
        <v>16</v>
      </c>
      <c r="Q22" s="5" t="s">
        <v>17</v>
      </c>
      <c r="R22" s="5" t="s">
        <v>18</v>
      </c>
    </row>
    <row r="23" spans="2:18" ht="15" x14ac:dyDescent="0.25">
      <c r="B23" s="6" t="s">
        <v>19</v>
      </c>
      <c r="C23" s="7"/>
      <c r="D23" s="8" t="s">
        <v>16</v>
      </c>
      <c r="E23" s="7"/>
      <c r="F23" s="7"/>
      <c r="H23" s="6" t="s">
        <v>19</v>
      </c>
      <c r="I23" s="7"/>
      <c r="J23" s="8" t="s">
        <v>16</v>
      </c>
      <c r="K23" s="7"/>
      <c r="L23" s="7"/>
      <c r="N23" s="6" t="s">
        <v>19</v>
      </c>
      <c r="O23" s="7"/>
      <c r="P23" s="8" t="s">
        <v>16</v>
      </c>
      <c r="Q23" s="7"/>
      <c r="R23" s="7"/>
    </row>
    <row r="24" spans="2:18" ht="15" x14ac:dyDescent="0.25">
      <c r="B24" s="9" t="s">
        <v>20</v>
      </c>
      <c r="C24" s="10">
        <v>8200</v>
      </c>
      <c r="D24" s="8" t="s">
        <v>21</v>
      </c>
      <c r="E24" s="11"/>
      <c r="F24" s="10"/>
      <c r="H24" s="9" t="s">
        <v>20</v>
      </c>
      <c r="I24" s="10">
        <v>8400</v>
      </c>
      <c r="J24" s="8" t="s">
        <v>21</v>
      </c>
      <c r="K24" s="11"/>
      <c r="L24" s="10"/>
      <c r="N24" s="9" t="s">
        <v>54</v>
      </c>
      <c r="O24" s="10">
        <v>4000</v>
      </c>
      <c r="P24" s="8" t="s">
        <v>25</v>
      </c>
      <c r="Q24" s="11">
        <v>2.2000000000000002</v>
      </c>
      <c r="R24" s="10">
        <f>O24*Q24</f>
        <v>8800</v>
      </c>
    </row>
    <row r="25" spans="2:18" ht="15" x14ac:dyDescent="0.25">
      <c r="B25" s="9" t="s">
        <v>22</v>
      </c>
      <c r="C25" s="10">
        <v>7800</v>
      </c>
      <c r="D25" s="8" t="s">
        <v>21</v>
      </c>
      <c r="E25" s="11">
        <v>1.38</v>
      </c>
      <c r="F25" s="10">
        <f>C25*E25</f>
        <v>10764</v>
      </c>
      <c r="H25" s="9" t="s">
        <v>22</v>
      </c>
      <c r="I25" s="10">
        <v>8000</v>
      </c>
      <c r="J25" s="8" t="s">
        <v>21</v>
      </c>
      <c r="K25" s="11">
        <v>1.29</v>
      </c>
      <c r="L25" s="10">
        <f>I25*K25</f>
        <v>10320</v>
      </c>
      <c r="N25" s="9" t="s">
        <v>55</v>
      </c>
      <c r="O25" s="10">
        <v>1900</v>
      </c>
      <c r="P25" s="8" t="s">
        <v>25</v>
      </c>
      <c r="Q25" s="11">
        <v>0.85</v>
      </c>
      <c r="R25" s="10">
        <f>O25*Q25</f>
        <v>1615</v>
      </c>
    </row>
    <row r="26" spans="2:18" ht="15" x14ac:dyDescent="0.25">
      <c r="B26" s="9" t="s">
        <v>74</v>
      </c>
      <c r="C26" s="10"/>
      <c r="D26" s="8" t="s">
        <v>75</v>
      </c>
      <c r="E26" s="10"/>
      <c r="F26" s="10">
        <v>870</v>
      </c>
      <c r="H26" s="9" t="s">
        <v>74</v>
      </c>
      <c r="I26" s="10"/>
      <c r="J26" s="8" t="s">
        <v>75</v>
      </c>
      <c r="K26" s="10"/>
      <c r="L26" s="10">
        <v>870</v>
      </c>
      <c r="N26" s="9" t="s">
        <v>74</v>
      </c>
      <c r="O26" s="10"/>
      <c r="P26" s="8" t="s">
        <v>75</v>
      </c>
      <c r="Q26" s="10"/>
      <c r="R26" s="10">
        <v>870</v>
      </c>
    </row>
    <row r="27" spans="2:18" ht="15" x14ac:dyDescent="0.25">
      <c r="B27" s="6" t="s">
        <v>2</v>
      </c>
      <c r="C27" s="7"/>
      <c r="D27" s="8" t="s">
        <v>16</v>
      </c>
      <c r="E27" s="7"/>
      <c r="F27" s="7">
        <f>SUM(F24:F26)</f>
        <v>11634</v>
      </c>
      <c r="H27" s="6" t="s">
        <v>2</v>
      </c>
      <c r="I27" s="7"/>
      <c r="J27" s="8" t="s">
        <v>16</v>
      </c>
      <c r="K27" s="7"/>
      <c r="L27" s="7">
        <f>SUM(L24:L26)</f>
        <v>11190</v>
      </c>
      <c r="N27" s="6" t="s">
        <v>2</v>
      </c>
      <c r="O27" s="7"/>
      <c r="P27" s="8" t="s">
        <v>16</v>
      </c>
      <c r="Q27" s="7"/>
      <c r="R27" s="7">
        <f>SUM(R24:R26)</f>
        <v>11285</v>
      </c>
    </row>
    <row r="28" spans="2:18" ht="15" x14ac:dyDescent="0.25">
      <c r="B28" s="9" t="s">
        <v>16</v>
      </c>
      <c r="C28" s="10"/>
      <c r="D28" s="8" t="s">
        <v>16</v>
      </c>
      <c r="E28" s="10"/>
      <c r="F28" s="10"/>
      <c r="H28" s="9" t="s">
        <v>16</v>
      </c>
      <c r="I28" s="10"/>
      <c r="J28" s="8" t="s">
        <v>16</v>
      </c>
      <c r="K28" s="10"/>
      <c r="L28" s="10"/>
      <c r="N28" s="9" t="s">
        <v>16</v>
      </c>
      <c r="O28" s="10"/>
      <c r="P28" s="8" t="s">
        <v>16</v>
      </c>
      <c r="Q28" s="10"/>
      <c r="R28" s="10"/>
    </row>
    <row r="29" spans="2:18" ht="15" x14ac:dyDescent="0.25">
      <c r="B29" s="6" t="s">
        <v>23</v>
      </c>
      <c r="C29" s="7"/>
      <c r="D29" s="8" t="s">
        <v>16</v>
      </c>
      <c r="E29" s="7"/>
      <c r="F29" s="7"/>
      <c r="H29" s="6" t="s">
        <v>23</v>
      </c>
      <c r="I29" s="7"/>
      <c r="J29" s="8" t="s">
        <v>16</v>
      </c>
      <c r="K29" s="7"/>
      <c r="L29" s="7"/>
      <c r="N29" s="6" t="s">
        <v>23</v>
      </c>
      <c r="O29" s="7"/>
      <c r="P29" s="8" t="s">
        <v>16</v>
      </c>
      <c r="Q29" s="7"/>
      <c r="R29" s="7"/>
    </row>
    <row r="30" spans="2:18" ht="15" x14ac:dyDescent="0.25">
      <c r="B30" s="9" t="s">
        <v>24</v>
      </c>
      <c r="C30" s="10">
        <v>-9</v>
      </c>
      <c r="D30" s="8" t="s">
        <v>25</v>
      </c>
      <c r="E30" s="11">
        <v>53</v>
      </c>
      <c r="F30" s="10">
        <f>C30*E30</f>
        <v>-477</v>
      </c>
      <c r="H30" s="9" t="s">
        <v>43</v>
      </c>
      <c r="I30" s="10">
        <v>-2</v>
      </c>
      <c r="J30" s="8" t="s">
        <v>30</v>
      </c>
      <c r="K30" s="11">
        <v>950</v>
      </c>
      <c r="L30" s="10">
        <f>I30*K30</f>
        <v>-1900</v>
      </c>
      <c r="N30" s="9" t="s">
        <v>43</v>
      </c>
      <c r="O30" s="10">
        <v>-170</v>
      </c>
      <c r="P30" s="8" t="s">
        <v>25</v>
      </c>
      <c r="Q30" s="11">
        <v>5.4</v>
      </c>
      <c r="R30" s="10">
        <f>O30*Q30</f>
        <v>-918.00000000000011</v>
      </c>
    </row>
    <row r="31" spans="2:18" ht="15" x14ac:dyDescent="0.25">
      <c r="B31" s="9" t="s">
        <v>27</v>
      </c>
      <c r="C31" s="10">
        <v>-40</v>
      </c>
      <c r="D31" s="8" t="s">
        <v>28</v>
      </c>
      <c r="E31" s="11"/>
      <c r="F31" s="10"/>
      <c r="H31" s="9" t="s">
        <v>27</v>
      </c>
      <c r="I31" s="10">
        <v>-30</v>
      </c>
      <c r="J31" s="8" t="s">
        <v>28</v>
      </c>
      <c r="K31" s="11"/>
      <c r="L31" s="10"/>
      <c r="N31" s="9" t="s">
        <v>27</v>
      </c>
      <c r="O31" s="10">
        <v>-20</v>
      </c>
      <c r="P31" s="8" t="s">
        <v>28</v>
      </c>
      <c r="Q31" s="11"/>
      <c r="R31" s="10"/>
    </row>
    <row r="32" spans="2:18" ht="15" x14ac:dyDescent="0.25">
      <c r="B32" s="9" t="s">
        <v>29</v>
      </c>
      <c r="C32" s="10">
        <v>-234</v>
      </c>
      <c r="D32" s="8" t="s">
        <v>30</v>
      </c>
      <c r="E32" s="11">
        <v>2.7</v>
      </c>
      <c r="F32" s="10">
        <f>C32*E32</f>
        <v>-631.80000000000007</v>
      </c>
      <c r="H32" s="9" t="s">
        <v>29</v>
      </c>
      <c r="I32" s="10">
        <v>-240</v>
      </c>
      <c r="J32" s="8" t="s">
        <v>30</v>
      </c>
      <c r="K32" s="11">
        <v>2.7</v>
      </c>
      <c r="L32" s="10">
        <f>I32*K32</f>
        <v>-648</v>
      </c>
      <c r="N32" s="6" t="s">
        <v>31</v>
      </c>
      <c r="O32" s="7"/>
      <c r="P32" s="8" t="s">
        <v>16</v>
      </c>
      <c r="Q32" s="7"/>
      <c r="R32" s="7">
        <f>SUM(R29:R31)</f>
        <v>-918.00000000000011</v>
      </c>
    </row>
    <row r="33" spans="2:19" ht="15" x14ac:dyDescent="0.25">
      <c r="B33" s="6" t="s">
        <v>31</v>
      </c>
      <c r="C33" s="7"/>
      <c r="D33" s="8" t="s">
        <v>16</v>
      </c>
      <c r="E33" s="7"/>
      <c r="F33" s="7">
        <f>SUM(F29:F32)</f>
        <v>-1108.8000000000002</v>
      </c>
      <c r="H33" s="6" t="s">
        <v>31</v>
      </c>
      <c r="I33" s="7"/>
      <c r="J33" s="8" t="s">
        <v>16</v>
      </c>
      <c r="K33" s="7"/>
      <c r="L33" s="7">
        <f>SUM(L29:L32)</f>
        <v>-2548</v>
      </c>
      <c r="N33" s="6" t="s">
        <v>32</v>
      </c>
      <c r="O33" s="7"/>
      <c r="P33" s="8" t="s">
        <v>16</v>
      </c>
      <c r="Q33" s="7"/>
      <c r="R33" s="7">
        <f>SUM(R27,R32)</f>
        <v>10367</v>
      </c>
    </row>
    <row r="34" spans="2:19" ht="15" x14ac:dyDescent="0.25">
      <c r="B34" s="6" t="s">
        <v>32</v>
      </c>
      <c r="C34" s="7"/>
      <c r="D34" s="8" t="s">
        <v>16</v>
      </c>
      <c r="E34" s="7"/>
      <c r="F34" s="7">
        <f>SUM(F27,F33)</f>
        <v>10525.2</v>
      </c>
      <c r="H34" s="6" t="s">
        <v>32</v>
      </c>
      <c r="I34" s="7"/>
      <c r="J34" s="8" t="s">
        <v>16</v>
      </c>
      <c r="K34" s="7"/>
      <c r="L34" s="7">
        <f>SUM(L27,L33)</f>
        <v>8642</v>
      </c>
      <c r="N34" s="9" t="s">
        <v>16</v>
      </c>
      <c r="O34" s="10"/>
      <c r="P34" s="8" t="s">
        <v>16</v>
      </c>
      <c r="Q34" s="10"/>
      <c r="R34" s="10"/>
    </row>
    <row r="35" spans="2:19" ht="15" x14ac:dyDescent="0.25">
      <c r="B35" s="9" t="s">
        <v>16</v>
      </c>
      <c r="C35" s="10"/>
      <c r="D35" s="8" t="s">
        <v>16</v>
      </c>
      <c r="E35" s="10"/>
      <c r="F35" s="10"/>
      <c r="H35" s="9" t="s">
        <v>16</v>
      </c>
      <c r="I35" s="10"/>
      <c r="J35" s="8" t="s">
        <v>16</v>
      </c>
      <c r="K35" s="10"/>
      <c r="L35" s="10"/>
      <c r="N35" s="6" t="s">
        <v>3</v>
      </c>
      <c r="O35" s="7"/>
      <c r="P35" s="8" t="s">
        <v>16</v>
      </c>
      <c r="Q35" s="7"/>
      <c r="R35" s="7"/>
    </row>
    <row r="36" spans="2:19" ht="15" x14ac:dyDescent="0.25">
      <c r="B36" s="6" t="s">
        <v>3</v>
      </c>
      <c r="C36" s="7"/>
      <c r="D36" s="8" t="s">
        <v>16</v>
      </c>
      <c r="E36" s="7"/>
      <c r="F36" s="7"/>
      <c r="H36" s="6" t="s">
        <v>3</v>
      </c>
      <c r="I36" s="7"/>
      <c r="J36" s="8" t="s">
        <v>16</v>
      </c>
      <c r="K36" s="7"/>
      <c r="L36" s="7"/>
      <c r="N36" s="9" t="s">
        <v>47</v>
      </c>
      <c r="O36" s="10">
        <v>-1</v>
      </c>
      <c r="P36" s="8" t="s">
        <v>16</v>
      </c>
      <c r="Q36" s="10">
        <v>725</v>
      </c>
      <c r="R36" s="10">
        <f t="shared" ref="R36:R45" si="0">O36*Q36</f>
        <v>-725</v>
      </c>
    </row>
    <row r="37" spans="2:19" ht="15" x14ac:dyDescent="0.25">
      <c r="B37" s="9" t="s">
        <v>33</v>
      </c>
      <c r="C37" s="10">
        <v>-40</v>
      </c>
      <c r="D37" s="8" t="s">
        <v>16</v>
      </c>
      <c r="E37" s="10">
        <v>25</v>
      </c>
      <c r="F37" s="10">
        <f>C37*E37</f>
        <v>-1000</v>
      </c>
      <c r="H37" s="9" t="s">
        <v>47</v>
      </c>
      <c r="I37" s="10">
        <v>-1</v>
      </c>
      <c r="J37" s="8" t="s">
        <v>16</v>
      </c>
      <c r="K37" s="10">
        <v>725</v>
      </c>
      <c r="L37" s="10">
        <f t="shared" ref="L37:L43" si="1">I37*K37</f>
        <v>-725</v>
      </c>
      <c r="N37" s="9" t="s">
        <v>80</v>
      </c>
      <c r="O37" s="10">
        <v>-3</v>
      </c>
      <c r="P37" s="8" t="s">
        <v>16</v>
      </c>
      <c r="Q37" s="10">
        <v>225</v>
      </c>
      <c r="R37" s="10">
        <f t="shared" si="0"/>
        <v>-675</v>
      </c>
    </row>
    <row r="38" spans="2:19" ht="15" x14ac:dyDescent="0.25">
      <c r="B38" s="9" t="s">
        <v>35</v>
      </c>
      <c r="C38" s="12">
        <v>-0.33</v>
      </c>
      <c r="D38" s="8" t="s">
        <v>16</v>
      </c>
      <c r="E38" s="10">
        <v>350</v>
      </c>
      <c r="F38" s="10">
        <f>C38*E38</f>
        <v>-115.5</v>
      </c>
      <c r="H38" s="9" t="s">
        <v>76</v>
      </c>
      <c r="I38" s="10">
        <v>-1</v>
      </c>
      <c r="J38" s="8" t="s">
        <v>16</v>
      </c>
      <c r="K38" s="10">
        <v>225</v>
      </c>
      <c r="L38" s="10">
        <f t="shared" si="1"/>
        <v>-225</v>
      </c>
      <c r="N38" s="9" t="s">
        <v>33</v>
      </c>
      <c r="O38" s="10">
        <v>-20</v>
      </c>
      <c r="P38" s="8" t="s">
        <v>16</v>
      </c>
      <c r="Q38" s="10">
        <v>20</v>
      </c>
      <c r="R38" s="10">
        <f t="shared" si="0"/>
        <v>-400</v>
      </c>
    </row>
    <row r="39" spans="2:19" ht="15" x14ac:dyDescent="0.25">
      <c r="B39" s="9" t="s">
        <v>36</v>
      </c>
      <c r="C39" s="10">
        <v>-5</v>
      </c>
      <c r="D39" s="8" t="s">
        <v>16</v>
      </c>
      <c r="E39" s="10">
        <v>225</v>
      </c>
      <c r="F39" s="10">
        <f>C39*E39</f>
        <v>-1125</v>
      </c>
      <c r="H39" s="9" t="s">
        <v>33</v>
      </c>
      <c r="I39" s="10">
        <v>-30</v>
      </c>
      <c r="J39" s="8" t="s">
        <v>16</v>
      </c>
      <c r="K39" s="10">
        <v>20</v>
      </c>
      <c r="L39" s="10">
        <f t="shared" si="1"/>
        <v>-600</v>
      </c>
      <c r="N39" s="9" t="s">
        <v>58</v>
      </c>
      <c r="O39" s="10">
        <v>-1</v>
      </c>
      <c r="P39" s="8" t="s">
        <v>16</v>
      </c>
      <c r="Q39" s="10">
        <v>400</v>
      </c>
      <c r="R39" s="10">
        <f t="shared" si="0"/>
        <v>-400</v>
      </c>
    </row>
    <row r="40" spans="2:19" ht="15" x14ac:dyDescent="0.25">
      <c r="B40" s="9" t="s">
        <v>37</v>
      </c>
      <c r="C40" s="10">
        <v>-5</v>
      </c>
      <c r="D40" s="8" t="s">
        <v>16</v>
      </c>
      <c r="E40" s="10">
        <v>170</v>
      </c>
      <c r="F40" s="10">
        <f>C40*E40</f>
        <v>-850</v>
      </c>
      <c r="H40" s="9" t="s">
        <v>49</v>
      </c>
      <c r="I40" s="10">
        <v>-1</v>
      </c>
      <c r="J40" s="8" t="s">
        <v>16</v>
      </c>
      <c r="K40" s="10">
        <v>500</v>
      </c>
      <c r="L40" s="10">
        <f t="shared" si="1"/>
        <v>-500</v>
      </c>
      <c r="N40" s="9" t="s">
        <v>77</v>
      </c>
      <c r="O40" s="10">
        <v>-2</v>
      </c>
      <c r="P40" s="8" t="s">
        <v>16</v>
      </c>
      <c r="Q40" s="10">
        <v>140</v>
      </c>
      <c r="R40" s="10">
        <f t="shared" si="0"/>
        <v>-280</v>
      </c>
    </row>
    <row r="41" spans="2:19" ht="15" x14ac:dyDescent="0.25">
      <c r="B41" s="9" t="s">
        <v>38</v>
      </c>
      <c r="C41" s="10">
        <v>-5</v>
      </c>
      <c r="D41" s="8" t="s">
        <v>16</v>
      </c>
      <c r="E41" s="10">
        <v>620</v>
      </c>
      <c r="F41" s="10">
        <f>C41*E41</f>
        <v>-3100</v>
      </c>
      <c r="H41" s="9" t="s">
        <v>77</v>
      </c>
      <c r="I41" s="10">
        <v>-3</v>
      </c>
      <c r="J41" s="8" t="s">
        <v>16</v>
      </c>
      <c r="K41" s="10">
        <v>140</v>
      </c>
      <c r="L41" s="10">
        <f t="shared" si="1"/>
        <v>-420</v>
      </c>
      <c r="N41" s="9" t="s">
        <v>59</v>
      </c>
      <c r="O41" s="10">
        <v>-1</v>
      </c>
      <c r="P41" s="8" t="s">
        <v>16</v>
      </c>
      <c r="Q41" s="10">
        <v>825</v>
      </c>
      <c r="R41" s="10">
        <f t="shared" si="0"/>
        <v>-825</v>
      </c>
    </row>
    <row r="42" spans="2:19" ht="15" x14ac:dyDescent="0.25">
      <c r="B42" s="9" t="s">
        <v>39</v>
      </c>
      <c r="C42" s="10"/>
      <c r="D42" s="8" t="s">
        <v>16</v>
      </c>
      <c r="E42" s="10"/>
      <c r="F42" s="10">
        <v>-750</v>
      </c>
      <c r="H42" s="9" t="s">
        <v>78</v>
      </c>
      <c r="I42" s="10">
        <v>-1</v>
      </c>
      <c r="J42" s="8" t="s">
        <v>16</v>
      </c>
      <c r="K42" s="10">
        <v>425</v>
      </c>
      <c r="L42" s="10">
        <f t="shared" si="1"/>
        <v>-425</v>
      </c>
      <c r="N42" s="9" t="s">
        <v>60</v>
      </c>
      <c r="O42" s="10">
        <v>-1</v>
      </c>
      <c r="P42" s="8" t="s">
        <v>16</v>
      </c>
      <c r="Q42" s="10">
        <v>375</v>
      </c>
      <c r="R42" s="10">
        <f t="shared" si="0"/>
        <v>-375</v>
      </c>
    </row>
    <row r="43" spans="2:19" ht="15" x14ac:dyDescent="0.25">
      <c r="B43" s="6" t="s">
        <v>40</v>
      </c>
      <c r="C43" s="7"/>
      <c r="D43" s="8" t="s">
        <v>16</v>
      </c>
      <c r="E43" s="7"/>
      <c r="F43" s="7">
        <f>SUM(F37:F42)</f>
        <v>-6940.5</v>
      </c>
      <c r="H43" s="9" t="s">
        <v>51</v>
      </c>
      <c r="I43" s="10">
        <v>-1</v>
      </c>
      <c r="J43" s="8" t="s">
        <v>16</v>
      </c>
      <c r="K43" s="10">
        <v>1700</v>
      </c>
      <c r="L43" s="10">
        <f t="shared" si="1"/>
        <v>-1700</v>
      </c>
      <c r="N43" s="9" t="s">
        <v>61</v>
      </c>
      <c r="O43" s="10">
        <v>-4000</v>
      </c>
      <c r="P43" s="8" t="s">
        <v>16</v>
      </c>
      <c r="Q43" s="13">
        <v>0.11</v>
      </c>
      <c r="R43" s="10">
        <f t="shared" si="0"/>
        <v>-440</v>
      </c>
    </row>
    <row r="44" spans="2:19" ht="15" x14ac:dyDescent="0.25">
      <c r="B44" s="9" t="s">
        <v>41</v>
      </c>
      <c r="C44" s="10"/>
      <c r="D44" s="8" t="s">
        <v>16</v>
      </c>
      <c r="E44" s="10"/>
      <c r="F44" s="10">
        <f>SUM(F34,F43)</f>
        <v>3584.7000000000007</v>
      </c>
      <c r="G44" s="1"/>
      <c r="H44" s="9" t="s">
        <v>39</v>
      </c>
      <c r="I44" s="10"/>
      <c r="J44" s="8" t="s">
        <v>16</v>
      </c>
      <c r="K44" s="10"/>
      <c r="L44" s="10">
        <v>-750</v>
      </c>
      <c r="M44" s="1"/>
      <c r="N44" s="9" t="s">
        <v>62</v>
      </c>
      <c r="O44" s="12">
        <v>-3.8</v>
      </c>
      <c r="P44" s="8" t="s">
        <v>16</v>
      </c>
      <c r="Q44" s="10">
        <v>90</v>
      </c>
      <c r="R44" s="10">
        <f t="shared" si="0"/>
        <v>-342</v>
      </c>
      <c r="S44" s="1"/>
    </row>
    <row r="45" spans="2:19" s="1" customFormat="1" ht="15" x14ac:dyDescent="0.25">
      <c r="B45"/>
      <c r="C45"/>
      <c r="D45"/>
      <c r="E45"/>
      <c r="F45"/>
      <c r="H45" s="6" t="s">
        <v>52</v>
      </c>
      <c r="I45" s="7"/>
      <c r="J45" s="8" t="s">
        <v>16</v>
      </c>
      <c r="K45" s="7"/>
      <c r="L45" s="7">
        <f>SUM(L37:L44)</f>
        <v>-5345</v>
      </c>
      <c r="N45" s="9" t="s">
        <v>63</v>
      </c>
      <c r="O45" s="10">
        <v>-1</v>
      </c>
      <c r="P45" s="8" t="s">
        <v>16</v>
      </c>
      <c r="Q45" s="10">
        <v>244</v>
      </c>
      <c r="R45" s="10">
        <f t="shared" si="0"/>
        <v>-244</v>
      </c>
    </row>
    <row r="46" spans="2:19" s="1" customFormat="1" ht="15" x14ac:dyDescent="0.25">
      <c r="C46"/>
      <c r="D46"/>
      <c r="E46"/>
      <c r="F46"/>
      <c r="G46"/>
      <c r="H46" s="9" t="s">
        <v>41</v>
      </c>
      <c r="I46" s="10"/>
      <c r="J46" s="8" t="s">
        <v>16</v>
      </c>
      <c r="K46" s="10"/>
      <c r="L46" s="10">
        <f>SUM(L34,L45)</f>
        <v>3297</v>
      </c>
      <c r="M46"/>
      <c r="N46" s="9" t="s">
        <v>39</v>
      </c>
      <c r="O46" s="10"/>
      <c r="P46" s="8" t="s">
        <v>16</v>
      </c>
      <c r="Q46" s="10"/>
      <c r="R46" s="10">
        <v>-750</v>
      </c>
      <c r="S46"/>
    </row>
    <row r="47" spans="2:19" ht="15" x14ac:dyDescent="0.25">
      <c r="N47" s="6" t="s">
        <v>40</v>
      </c>
      <c r="O47" s="7"/>
      <c r="P47" s="8" t="s">
        <v>16</v>
      </c>
      <c r="Q47" s="7"/>
      <c r="R47" s="7">
        <f>SUM(R36:R46)</f>
        <v>-5456</v>
      </c>
    </row>
    <row r="48" spans="2:19" ht="15" x14ac:dyDescent="0.25">
      <c r="L48" s="14"/>
      <c r="N48" s="9" t="s">
        <v>41</v>
      </c>
      <c r="O48" s="10"/>
      <c r="P48" s="8" t="s">
        <v>16</v>
      </c>
      <c r="Q48" s="10"/>
      <c r="R48" s="10">
        <f>SUM(R33,R47)</f>
        <v>4911</v>
      </c>
    </row>
    <row r="50" spans="6:6" x14ac:dyDescent="0.2">
      <c r="F50" s="14"/>
    </row>
  </sheetData>
  <sheetProtection sheet="1" objects="1" scenarios="1"/>
  <mergeCells count="2">
    <mergeCell ref="C6:F6"/>
    <mergeCell ref="C10:F10"/>
  </mergeCells>
  <pageMargins left="0.7" right="0.7" top="0.75" bottom="0.75" header="0.3" footer="0.3"/>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7551C-C51D-495E-85FD-A583DB55DCE5}">
  <sheetPr>
    <tabColor rgb="FF00B050"/>
    <pageSetUpPr fitToPage="1"/>
  </sheetPr>
  <dimension ref="B2:X60"/>
  <sheetViews>
    <sheetView showGridLines="0" zoomScaleNormal="100" workbookViewId="0"/>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92</v>
      </c>
      <c r="D2" s="1"/>
    </row>
    <row r="5" spans="2:8" x14ac:dyDescent="0.2">
      <c r="B5" s="17" t="s">
        <v>67</v>
      </c>
      <c r="C5" s="18" t="s">
        <v>69</v>
      </c>
      <c r="D5" s="18" t="s">
        <v>70</v>
      </c>
      <c r="E5" s="18" t="s">
        <v>68</v>
      </c>
      <c r="F5" s="18" t="s">
        <v>66</v>
      </c>
      <c r="G5" s="18" t="s">
        <v>82</v>
      </c>
    </row>
    <row r="6" spans="2:8" x14ac:dyDescent="0.2">
      <c r="B6" s="17"/>
      <c r="C6" s="71" t="s">
        <v>81</v>
      </c>
      <c r="D6" s="72"/>
      <c r="E6" s="72"/>
      <c r="F6" s="73"/>
      <c r="G6" s="23" t="s">
        <v>83</v>
      </c>
    </row>
    <row r="7" spans="2:8" x14ac:dyDescent="0.2">
      <c r="B7" s="18" t="s">
        <v>86</v>
      </c>
      <c r="C7" s="19">
        <f>-E7-D7+F7</f>
        <v>9360.49</v>
      </c>
      <c r="D7" s="19">
        <f>F52</f>
        <v>-7489.89</v>
      </c>
      <c r="E7" s="19">
        <f>F37</f>
        <v>-1600.6</v>
      </c>
      <c r="F7" s="20">
        <f>IF(X54&lt;0,0,X54)</f>
        <v>270</v>
      </c>
      <c r="G7" s="21">
        <f>C7/C27</f>
        <v>1.0636920454545453</v>
      </c>
    </row>
    <row r="8" spans="2:8" x14ac:dyDescent="0.2">
      <c r="B8" s="18" t="s">
        <v>85</v>
      </c>
      <c r="C8" s="19">
        <f>-E8-D8+F8</f>
        <v>10682.49</v>
      </c>
      <c r="D8" s="19">
        <f>D7</f>
        <v>-7489.89</v>
      </c>
      <c r="E8" s="19">
        <f>E7</f>
        <v>-1600.6</v>
      </c>
      <c r="F8" s="20">
        <f>IF(R54&lt;0,0,R54)</f>
        <v>1592</v>
      </c>
      <c r="G8" s="21">
        <f>C8/C27</f>
        <v>1.2139193181818182</v>
      </c>
    </row>
    <row r="9" spans="2:8" x14ac:dyDescent="0.2">
      <c r="B9" s="18" t="s">
        <v>84</v>
      </c>
      <c r="C9" s="19">
        <f>-E9-D9+F9</f>
        <v>12090.49</v>
      </c>
      <c r="D9" s="19">
        <f>D8</f>
        <v>-7489.89</v>
      </c>
      <c r="E9" s="19">
        <f>E8</f>
        <v>-1600.6</v>
      </c>
      <c r="F9" s="57">
        <v>3000</v>
      </c>
      <c r="G9" s="21">
        <f>C9/C27</f>
        <v>1.3739193181818181</v>
      </c>
    </row>
    <row r="10" spans="2:8" x14ac:dyDescent="0.2">
      <c r="B10" s="18"/>
      <c r="C10" s="18"/>
      <c r="D10" s="18"/>
      <c r="E10" s="18"/>
      <c r="F10" s="18"/>
      <c r="G10" s="18"/>
    </row>
    <row r="11" spans="2:8" x14ac:dyDescent="0.2">
      <c r="B11" s="17" t="s">
        <v>1</v>
      </c>
      <c r="C11" s="18" t="s">
        <v>69</v>
      </c>
      <c r="D11" s="18" t="s">
        <v>70</v>
      </c>
      <c r="E11" s="18" t="s">
        <v>68</v>
      </c>
      <c r="F11" s="18" t="s">
        <v>66</v>
      </c>
      <c r="G11" s="18" t="s">
        <v>82</v>
      </c>
    </row>
    <row r="12" spans="2:8" x14ac:dyDescent="0.2">
      <c r="B12" s="17"/>
      <c r="C12" s="71" t="s">
        <v>81</v>
      </c>
      <c r="D12" s="72"/>
      <c r="E12" s="72"/>
      <c r="F12" s="73"/>
      <c r="G12" s="23" t="s">
        <v>83</v>
      </c>
    </row>
    <row r="13" spans="2:8" x14ac:dyDescent="0.2">
      <c r="B13" s="18" t="s">
        <v>86</v>
      </c>
      <c r="C13" s="19">
        <f>-E13-D13+F13</f>
        <v>8428.7999999999993</v>
      </c>
      <c r="D13" s="19">
        <f>L49</f>
        <v>-4713</v>
      </c>
      <c r="E13" s="19">
        <f>L38</f>
        <v>-3445.8</v>
      </c>
      <c r="F13" s="20">
        <f>IF(X54&lt;0,0,X54)</f>
        <v>270</v>
      </c>
      <c r="G13" s="21">
        <f>C13/I27</f>
        <v>0.81046153846153834</v>
      </c>
    </row>
    <row r="14" spans="2:8" x14ac:dyDescent="0.2">
      <c r="B14" s="18" t="s">
        <v>85</v>
      </c>
      <c r="C14" s="19">
        <f>-E14-D14+F14</f>
        <v>9750.7999999999993</v>
      </c>
      <c r="D14" s="19">
        <f>D13</f>
        <v>-4713</v>
      </c>
      <c r="E14" s="19">
        <f>E13</f>
        <v>-3445.8</v>
      </c>
      <c r="F14" s="20">
        <f>IF(R54&lt;0,0,R54)</f>
        <v>1592</v>
      </c>
      <c r="G14" s="21">
        <f>C14/I27</f>
        <v>0.93757692307692297</v>
      </c>
    </row>
    <row r="15" spans="2:8" x14ac:dyDescent="0.2">
      <c r="B15" s="18" t="s">
        <v>84</v>
      </c>
      <c r="C15" s="19">
        <f>-E15-D15+F15</f>
        <v>11158.8</v>
      </c>
      <c r="D15" s="19">
        <f>D14</f>
        <v>-4713</v>
      </c>
      <c r="E15" s="19">
        <f>E14</f>
        <v>-3445.8</v>
      </c>
      <c r="F15" s="57">
        <v>3000</v>
      </c>
      <c r="G15" s="21">
        <f>C15/I27</f>
        <v>1.0729615384615383</v>
      </c>
    </row>
    <row r="16" spans="2:8" x14ac:dyDescent="0.2">
      <c r="E16" s="15"/>
      <c r="F16" s="15"/>
      <c r="G16" s="15"/>
      <c r="H16" s="16"/>
    </row>
    <row r="17" spans="2:24" ht="15" x14ac:dyDescent="0.25">
      <c r="B17" s="2" t="s">
        <v>4</v>
      </c>
      <c r="E17" s="2"/>
      <c r="F17" s="2"/>
      <c r="G17" s="2"/>
      <c r="H17" s="2" t="s">
        <v>42</v>
      </c>
      <c r="I17" s="2"/>
      <c r="J17" s="2"/>
      <c r="K17" s="2"/>
      <c r="L17" s="2"/>
      <c r="N17" s="2" t="s">
        <v>53</v>
      </c>
      <c r="O17" s="2"/>
      <c r="P17" s="2"/>
      <c r="Q17" s="2"/>
      <c r="R17" s="2"/>
      <c r="T17" s="2" t="s">
        <v>53</v>
      </c>
      <c r="U17" s="2"/>
      <c r="V17" s="2"/>
      <c r="W17" s="2"/>
      <c r="X17" s="2"/>
    </row>
    <row r="18" spans="2:24" ht="15" x14ac:dyDescent="0.25">
      <c r="B18" s="3" t="s">
        <v>5</v>
      </c>
      <c r="C18" s="3" t="s">
        <v>4</v>
      </c>
      <c r="F18" s="2"/>
      <c r="G18" s="2"/>
      <c r="H18" s="3" t="s">
        <v>5</v>
      </c>
      <c r="I18" s="3" t="s">
        <v>42</v>
      </c>
      <c r="J18" s="2"/>
      <c r="K18" s="2"/>
      <c r="L18" s="2"/>
      <c r="N18" s="3" t="s">
        <v>5</v>
      </c>
      <c r="O18" s="3" t="s">
        <v>53</v>
      </c>
      <c r="P18" s="2"/>
      <c r="Q18" s="2"/>
      <c r="R18" s="2"/>
      <c r="T18" s="3" t="s">
        <v>5</v>
      </c>
      <c r="U18" s="3" t="s">
        <v>53</v>
      </c>
      <c r="V18" s="2"/>
      <c r="W18" s="2"/>
      <c r="X18" s="2"/>
    </row>
    <row r="19" spans="2:24" ht="15" x14ac:dyDescent="0.25">
      <c r="B19" s="3" t="s">
        <v>6</v>
      </c>
      <c r="C19" s="3" t="s">
        <v>7</v>
      </c>
      <c r="F19" s="2"/>
      <c r="G19" s="2"/>
      <c r="H19" s="3" t="s">
        <v>6</v>
      </c>
      <c r="I19" s="3" t="s">
        <v>7</v>
      </c>
      <c r="J19" s="2"/>
      <c r="K19" s="2"/>
      <c r="L19" s="2"/>
      <c r="N19" s="3" t="s">
        <v>6</v>
      </c>
      <c r="O19" s="3" t="s">
        <v>7</v>
      </c>
      <c r="P19" s="2"/>
      <c r="Q19" s="2"/>
      <c r="R19" s="2"/>
      <c r="T19" s="3" t="s">
        <v>6</v>
      </c>
      <c r="U19" s="3" t="s">
        <v>7</v>
      </c>
      <c r="V19" s="2"/>
      <c r="W19" s="2"/>
      <c r="X19" s="2"/>
    </row>
    <row r="20" spans="2:24" ht="15" x14ac:dyDescent="0.25">
      <c r="B20" s="3" t="s">
        <v>8</v>
      </c>
      <c r="C20" s="3" t="s">
        <v>9</v>
      </c>
      <c r="F20" s="2"/>
      <c r="G20" s="2"/>
      <c r="H20" s="3" t="s">
        <v>8</v>
      </c>
      <c r="I20" s="3" t="s">
        <v>9</v>
      </c>
      <c r="J20" s="2"/>
      <c r="K20" s="2"/>
      <c r="L20" s="2"/>
      <c r="N20" s="3" t="s">
        <v>8</v>
      </c>
      <c r="O20" s="3" t="s">
        <v>9</v>
      </c>
      <c r="P20" s="2"/>
      <c r="Q20" s="2"/>
      <c r="R20" s="2"/>
      <c r="T20" s="3" t="s">
        <v>8</v>
      </c>
      <c r="U20" s="3" t="s">
        <v>9</v>
      </c>
      <c r="V20" s="2"/>
      <c r="W20" s="2"/>
      <c r="X20" s="2"/>
    </row>
    <row r="21" spans="2:24" ht="15" x14ac:dyDescent="0.25">
      <c r="B21" s="3" t="s">
        <v>10</v>
      </c>
      <c r="C21" s="3" t="s">
        <v>11</v>
      </c>
      <c r="F21" s="2"/>
      <c r="G21" s="2"/>
      <c r="H21" s="3" t="s">
        <v>10</v>
      </c>
      <c r="I21" s="3" t="s">
        <v>11</v>
      </c>
      <c r="J21" s="2"/>
      <c r="K21" s="2"/>
      <c r="L21" s="2"/>
      <c r="N21" s="3" t="s">
        <v>10</v>
      </c>
      <c r="O21" s="3" t="s">
        <v>11</v>
      </c>
      <c r="P21" s="2"/>
      <c r="Q21" s="2"/>
      <c r="R21" s="2"/>
      <c r="T21" s="3" t="s">
        <v>10</v>
      </c>
      <c r="U21" s="3" t="s">
        <v>11</v>
      </c>
      <c r="V21" s="2"/>
      <c r="W21" s="2"/>
      <c r="X21" s="2"/>
    </row>
    <row r="22" spans="2:24" ht="15" x14ac:dyDescent="0.25">
      <c r="B22" s="3" t="s">
        <v>12</v>
      </c>
      <c r="C22" s="3" t="s">
        <v>13</v>
      </c>
      <c r="F22" s="2"/>
      <c r="G22" s="2"/>
      <c r="H22" s="3" t="s">
        <v>12</v>
      </c>
      <c r="I22" s="3" t="s">
        <v>13</v>
      </c>
      <c r="J22" s="2"/>
      <c r="K22" s="2"/>
      <c r="L22" s="2"/>
      <c r="N22" s="3" t="s">
        <v>12</v>
      </c>
      <c r="O22" s="3" t="s">
        <v>13</v>
      </c>
      <c r="P22" s="2"/>
      <c r="Q22" s="2"/>
      <c r="R22" s="2"/>
      <c r="T22" s="3" t="s">
        <v>12</v>
      </c>
      <c r="U22" s="3" t="s">
        <v>64</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14</v>
      </c>
      <c r="C24" s="5" t="s">
        <v>15</v>
      </c>
      <c r="D24" s="5" t="s">
        <v>16</v>
      </c>
      <c r="E24" s="5" t="s">
        <v>17</v>
      </c>
      <c r="F24" s="5" t="s">
        <v>18</v>
      </c>
      <c r="H24" s="4" t="s">
        <v>14</v>
      </c>
      <c r="I24" s="5" t="s">
        <v>15</v>
      </c>
      <c r="J24" s="5" t="s">
        <v>16</v>
      </c>
      <c r="K24" s="5" t="s">
        <v>17</v>
      </c>
      <c r="L24" s="5" t="s">
        <v>18</v>
      </c>
      <c r="N24" s="4" t="s">
        <v>14</v>
      </c>
      <c r="O24" s="5" t="s">
        <v>15</v>
      </c>
      <c r="P24" s="5" t="s">
        <v>16</v>
      </c>
      <c r="Q24" s="5" t="s">
        <v>17</v>
      </c>
      <c r="R24" s="5" t="s">
        <v>18</v>
      </c>
      <c r="T24" s="4" t="s">
        <v>14</v>
      </c>
      <c r="U24" s="5" t="s">
        <v>15</v>
      </c>
      <c r="V24" s="5" t="s">
        <v>16</v>
      </c>
      <c r="W24" s="5" t="s">
        <v>17</v>
      </c>
      <c r="X24" s="5" t="s">
        <v>18</v>
      </c>
    </row>
    <row r="25" spans="2:24" ht="15" x14ac:dyDescent="0.25">
      <c r="B25" s="6" t="s">
        <v>19</v>
      </c>
      <c r="C25" s="7"/>
      <c r="D25" s="8" t="s">
        <v>16</v>
      </c>
      <c r="E25" s="7"/>
      <c r="F25" s="7"/>
      <c r="H25" s="6" t="s">
        <v>19</v>
      </c>
      <c r="I25" s="7"/>
      <c r="J25" s="8" t="s">
        <v>16</v>
      </c>
      <c r="K25" s="7"/>
      <c r="L25" s="7"/>
      <c r="N25" s="6" t="s">
        <v>19</v>
      </c>
      <c r="O25" s="7"/>
      <c r="P25" s="8" t="s">
        <v>16</v>
      </c>
      <c r="Q25" s="7"/>
      <c r="R25" s="7"/>
      <c r="T25" s="6" t="s">
        <v>19</v>
      </c>
      <c r="U25" s="7"/>
      <c r="V25" s="8" t="s">
        <v>16</v>
      </c>
      <c r="W25" s="7"/>
      <c r="X25" s="7"/>
    </row>
    <row r="26" spans="2:24" ht="15" x14ac:dyDescent="0.25">
      <c r="B26" s="9" t="s">
        <v>20</v>
      </c>
      <c r="C26" s="10">
        <v>9250</v>
      </c>
      <c r="D26" s="8" t="s">
        <v>21</v>
      </c>
      <c r="E26" s="11"/>
      <c r="F26" s="10"/>
      <c r="H26" s="9" t="s">
        <v>20</v>
      </c>
      <c r="I26" s="10">
        <v>10950</v>
      </c>
      <c r="J26" s="8" t="s">
        <v>21</v>
      </c>
      <c r="K26" s="11"/>
      <c r="L26" s="10"/>
      <c r="N26" s="9" t="s">
        <v>54</v>
      </c>
      <c r="O26" s="10">
        <v>4700</v>
      </c>
      <c r="P26" s="8" t="s">
        <v>25</v>
      </c>
      <c r="Q26" s="59">
        <v>1.4</v>
      </c>
      <c r="R26" s="10">
        <f>O26*Q26</f>
        <v>6580</v>
      </c>
      <c r="T26" s="9" t="s">
        <v>54</v>
      </c>
      <c r="U26" s="10">
        <v>4700</v>
      </c>
      <c r="V26" s="8" t="s">
        <v>25</v>
      </c>
      <c r="W26" s="59">
        <v>1.4</v>
      </c>
      <c r="X26" s="10">
        <f>U26*W26</f>
        <v>6580</v>
      </c>
    </row>
    <row r="27" spans="2:24" ht="15" x14ac:dyDescent="0.25">
      <c r="B27" s="9" t="s">
        <v>22</v>
      </c>
      <c r="C27" s="58">
        <v>8800</v>
      </c>
      <c r="D27" s="8" t="s">
        <v>21</v>
      </c>
      <c r="E27" s="11">
        <v>1.33</v>
      </c>
      <c r="F27" s="10">
        <f>C27*E27</f>
        <v>11704</v>
      </c>
      <c r="H27" s="9" t="s">
        <v>22</v>
      </c>
      <c r="I27" s="58">
        <v>10400</v>
      </c>
      <c r="J27" s="8" t="s">
        <v>21</v>
      </c>
      <c r="K27" s="11">
        <v>1.02</v>
      </c>
      <c r="L27" s="10">
        <f>I27*K27</f>
        <v>10608</v>
      </c>
      <c r="N27" s="9" t="s">
        <v>55</v>
      </c>
      <c r="O27" s="58">
        <v>2400</v>
      </c>
      <c r="P27" s="8" t="s">
        <v>25</v>
      </c>
      <c r="Q27" s="59">
        <v>0.55000000000000004</v>
      </c>
      <c r="R27" s="10">
        <f>O27*Q27</f>
        <v>1320</v>
      </c>
      <c r="T27" s="9" t="s">
        <v>55</v>
      </c>
      <c r="U27" s="58">
        <v>2400</v>
      </c>
      <c r="V27" s="8" t="s">
        <v>25</v>
      </c>
      <c r="W27" s="59">
        <v>0.55000000000000004</v>
      </c>
      <c r="X27" s="10">
        <f>U27*W27</f>
        <v>1320</v>
      </c>
    </row>
    <row r="28" spans="2:24" ht="15" x14ac:dyDescent="0.25">
      <c r="B28" s="6" t="s">
        <v>2</v>
      </c>
      <c r="C28" s="7"/>
      <c r="D28" s="8" t="s">
        <v>16</v>
      </c>
      <c r="E28" s="7"/>
      <c r="F28" s="7">
        <f>SUM(F26:F27)</f>
        <v>11704</v>
      </c>
      <c r="H28" s="6" t="s">
        <v>2</v>
      </c>
      <c r="I28" s="7"/>
      <c r="J28" s="8" t="s">
        <v>16</v>
      </c>
      <c r="K28" s="7"/>
      <c r="L28" s="7">
        <f>SUM(L26:L27)</f>
        <v>10608</v>
      </c>
      <c r="N28" s="6" t="s">
        <v>2</v>
      </c>
      <c r="O28" s="7"/>
      <c r="P28" s="8" t="s">
        <v>16</v>
      </c>
      <c r="Q28" s="7"/>
      <c r="R28" s="7">
        <f>SUM(R26:R27)</f>
        <v>7900</v>
      </c>
      <c r="T28" s="6" t="s">
        <v>2</v>
      </c>
      <c r="U28" s="7"/>
      <c r="V28" s="8" t="s">
        <v>16</v>
      </c>
      <c r="W28" s="7"/>
      <c r="X28" s="7">
        <f>SUM(X26:X27)</f>
        <v>7900</v>
      </c>
    </row>
    <row r="29" spans="2:24" ht="15" x14ac:dyDescent="0.25">
      <c r="B29" s="9" t="s">
        <v>16</v>
      </c>
      <c r="C29" s="10"/>
      <c r="D29" s="8" t="s">
        <v>16</v>
      </c>
      <c r="E29" s="10"/>
      <c r="F29" s="10"/>
      <c r="H29" s="9" t="s">
        <v>16</v>
      </c>
      <c r="I29" s="10"/>
      <c r="J29" s="8" t="s">
        <v>16</v>
      </c>
      <c r="K29" s="10"/>
      <c r="L29" s="10"/>
      <c r="N29" s="9" t="s">
        <v>16</v>
      </c>
      <c r="O29" s="10"/>
      <c r="P29" s="8" t="s">
        <v>16</v>
      </c>
      <c r="Q29" s="10"/>
      <c r="R29" s="10"/>
      <c r="T29" s="9" t="s">
        <v>16</v>
      </c>
      <c r="U29" s="10"/>
      <c r="V29" s="8" t="s">
        <v>16</v>
      </c>
      <c r="W29" s="10"/>
      <c r="X29" s="10"/>
    </row>
    <row r="30" spans="2:24" ht="15" x14ac:dyDescent="0.25">
      <c r="B30" s="6" t="s">
        <v>23</v>
      </c>
      <c r="C30" s="7"/>
      <c r="D30" s="8" t="s">
        <v>16</v>
      </c>
      <c r="E30" s="7"/>
      <c r="F30" s="7"/>
      <c r="H30" s="6" t="s">
        <v>23</v>
      </c>
      <c r="I30" s="7"/>
      <c r="J30" s="8" t="s">
        <v>16</v>
      </c>
      <c r="K30" s="7"/>
      <c r="L30" s="7"/>
      <c r="N30" s="6" t="s">
        <v>23</v>
      </c>
      <c r="O30" s="7"/>
      <c r="P30" s="8" t="s">
        <v>16</v>
      </c>
      <c r="Q30" s="7"/>
      <c r="R30" s="7"/>
      <c r="T30" s="6" t="s">
        <v>23</v>
      </c>
      <c r="U30" s="7"/>
      <c r="V30" s="8" t="s">
        <v>16</v>
      </c>
      <c r="W30" s="7"/>
      <c r="X30" s="7"/>
    </row>
    <row r="31" spans="2:24" ht="15" x14ac:dyDescent="0.25">
      <c r="B31" s="9" t="s">
        <v>24</v>
      </c>
      <c r="C31" s="58">
        <v>-9</v>
      </c>
      <c r="D31" s="8" t="s">
        <v>25</v>
      </c>
      <c r="E31" s="59">
        <v>36</v>
      </c>
      <c r="F31" s="10">
        <f>C31*E31</f>
        <v>-324</v>
      </c>
      <c r="H31" s="9" t="s">
        <v>43</v>
      </c>
      <c r="I31" s="58">
        <v>-2</v>
      </c>
      <c r="J31" s="8" t="s">
        <v>30</v>
      </c>
      <c r="K31" s="59">
        <v>915</v>
      </c>
      <c r="L31" s="10">
        <f>I31*K31</f>
        <v>-1830</v>
      </c>
      <c r="N31" s="9" t="s">
        <v>43</v>
      </c>
      <c r="O31" s="58">
        <v>-140</v>
      </c>
      <c r="P31" s="8" t="s">
        <v>25</v>
      </c>
      <c r="Q31" s="59">
        <v>3.65</v>
      </c>
      <c r="R31" s="10">
        <f>O31*Q31</f>
        <v>-511</v>
      </c>
      <c r="T31" s="9" t="s">
        <v>43</v>
      </c>
      <c r="U31" s="58">
        <v>-140</v>
      </c>
      <c r="V31" s="8" t="s">
        <v>25</v>
      </c>
      <c r="W31" s="59">
        <v>3.65</v>
      </c>
      <c r="X31" s="10">
        <f>U31*W31</f>
        <v>-511</v>
      </c>
    </row>
    <row r="32" spans="2:24" ht="15" x14ac:dyDescent="0.25">
      <c r="B32" s="9" t="s">
        <v>26</v>
      </c>
      <c r="C32" s="58">
        <v>-78</v>
      </c>
      <c r="D32" s="8" t="s">
        <v>25</v>
      </c>
      <c r="E32" s="59">
        <v>10</v>
      </c>
      <c r="F32" s="10">
        <f>C32*E32</f>
        <v>-780</v>
      </c>
      <c r="H32" s="9" t="s">
        <v>26</v>
      </c>
      <c r="I32" s="58">
        <v>-30</v>
      </c>
      <c r="J32" s="8" t="s">
        <v>25</v>
      </c>
      <c r="K32" s="59">
        <v>10</v>
      </c>
      <c r="L32" s="10">
        <f>I32*K32</f>
        <v>-300</v>
      </c>
      <c r="N32" s="9" t="s">
        <v>26</v>
      </c>
      <c r="O32" s="58">
        <v>-37</v>
      </c>
      <c r="P32" s="8" t="s">
        <v>25</v>
      </c>
      <c r="Q32" s="59">
        <v>10</v>
      </c>
      <c r="R32" s="10">
        <f>O32*Q32</f>
        <v>-370</v>
      </c>
      <c r="T32" s="9" t="s">
        <v>26</v>
      </c>
      <c r="U32" s="58">
        <v>-142</v>
      </c>
      <c r="V32" s="8" t="s">
        <v>25</v>
      </c>
      <c r="W32" s="59">
        <v>10</v>
      </c>
      <c r="X32" s="10">
        <f>U32*W32</f>
        <v>-1420</v>
      </c>
    </row>
    <row r="33" spans="2:24" ht="15" x14ac:dyDescent="0.25">
      <c r="B33" s="9"/>
      <c r="C33" s="10"/>
      <c r="D33" s="8"/>
      <c r="E33" s="11"/>
      <c r="F33" s="10"/>
      <c r="H33" s="9" t="s">
        <v>44</v>
      </c>
      <c r="I33" s="58">
        <v>-15</v>
      </c>
      <c r="J33" s="8" t="s">
        <v>25</v>
      </c>
      <c r="K33" s="59">
        <v>16</v>
      </c>
      <c r="L33" s="10">
        <f>I33*K33</f>
        <v>-240</v>
      </c>
      <c r="N33" s="9" t="s">
        <v>27</v>
      </c>
      <c r="O33" s="58">
        <v>-30</v>
      </c>
      <c r="P33" s="8" t="s">
        <v>28</v>
      </c>
      <c r="Q33" s="11"/>
      <c r="R33" s="10"/>
      <c r="T33" s="9" t="s">
        <v>44</v>
      </c>
      <c r="U33" s="58">
        <v>-17</v>
      </c>
      <c r="V33" s="8" t="s">
        <v>25</v>
      </c>
      <c r="W33" s="59">
        <v>16</v>
      </c>
      <c r="X33" s="10">
        <f>U33*W33</f>
        <v>-272</v>
      </c>
    </row>
    <row r="34" spans="2:24" ht="15" x14ac:dyDescent="0.25">
      <c r="B34" s="9"/>
      <c r="C34" s="10"/>
      <c r="D34" s="8"/>
      <c r="E34" s="11"/>
      <c r="F34" s="10"/>
      <c r="H34" s="9" t="s">
        <v>27</v>
      </c>
      <c r="I34" s="58">
        <v>-38</v>
      </c>
      <c r="J34" s="8" t="s">
        <v>28</v>
      </c>
      <c r="K34" s="11"/>
      <c r="L34" s="10"/>
      <c r="N34" s="9" t="s">
        <v>45</v>
      </c>
      <c r="O34" s="10"/>
      <c r="P34" s="8" t="s">
        <v>30</v>
      </c>
      <c r="Q34" s="10"/>
      <c r="R34" s="58">
        <v>-126</v>
      </c>
      <c r="T34" s="9" t="s">
        <v>65</v>
      </c>
      <c r="U34" s="58">
        <v>-60</v>
      </c>
      <c r="V34" s="8" t="s">
        <v>25</v>
      </c>
      <c r="W34" s="59">
        <v>9</v>
      </c>
      <c r="X34" s="10">
        <f>U34*W34</f>
        <v>-540</v>
      </c>
    </row>
    <row r="35" spans="2:24" ht="15" x14ac:dyDescent="0.25">
      <c r="B35" s="9" t="s">
        <v>27</v>
      </c>
      <c r="C35" s="58">
        <v>-60</v>
      </c>
      <c r="D35" s="8" t="s">
        <v>28</v>
      </c>
      <c r="E35" s="11"/>
      <c r="F35" s="10"/>
      <c r="H35" s="9" t="s">
        <v>45</v>
      </c>
      <c r="I35" s="10"/>
      <c r="J35" s="8" t="s">
        <v>30</v>
      </c>
      <c r="K35" s="10"/>
      <c r="L35" s="58">
        <v>-633</v>
      </c>
      <c r="N35" s="9" t="s">
        <v>46</v>
      </c>
      <c r="O35" s="10"/>
      <c r="P35" s="8" t="s">
        <v>30</v>
      </c>
      <c r="Q35" s="10"/>
      <c r="R35" s="58">
        <v>-174</v>
      </c>
      <c r="T35" s="9" t="s">
        <v>45</v>
      </c>
      <c r="U35" s="10"/>
      <c r="V35" s="8" t="s">
        <v>30</v>
      </c>
      <c r="W35" s="10"/>
      <c r="X35" s="58">
        <v>-126</v>
      </c>
    </row>
    <row r="36" spans="2:24" ht="15" x14ac:dyDescent="0.25">
      <c r="B36" s="9" t="s">
        <v>29</v>
      </c>
      <c r="C36" s="58">
        <v>-191</v>
      </c>
      <c r="D36" s="8" t="s">
        <v>30</v>
      </c>
      <c r="E36" s="59">
        <v>2.6</v>
      </c>
      <c r="F36" s="10">
        <f>C36*E36</f>
        <v>-496.6</v>
      </c>
      <c r="H36" s="9" t="s">
        <v>46</v>
      </c>
      <c r="I36" s="10"/>
      <c r="J36" s="8" t="s">
        <v>30</v>
      </c>
      <c r="K36" s="10"/>
      <c r="L36" s="58">
        <v>-45</v>
      </c>
      <c r="N36" s="9" t="s">
        <v>56</v>
      </c>
      <c r="O36" s="10"/>
      <c r="P36" s="8" t="s">
        <v>30</v>
      </c>
      <c r="Q36" s="10"/>
      <c r="R36" s="58">
        <v>-28</v>
      </c>
      <c r="T36" s="9" t="s">
        <v>46</v>
      </c>
      <c r="U36" s="10"/>
      <c r="V36" s="8" t="s">
        <v>30</v>
      </c>
      <c r="W36" s="10"/>
      <c r="X36" s="58">
        <v>-174</v>
      </c>
    </row>
    <row r="37" spans="2:24" ht="15" x14ac:dyDescent="0.25">
      <c r="B37" s="6" t="s">
        <v>31</v>
      </c>
      <c r="C37" s="7"/>
      <c r="D37" s="8" t="s">
        <v>16</v>
      </c>
      <c r="E37" s="7"/>
      <c r="F37" s="7">
        <f>SUM(F30:F36)</f>
        <v>-1600.6</v>
      </c>
      <c r="H37" s="9" t="s">
        <v>29</v>
      </c>
      <c r="I37" s="58">
        <v>-153</v>
      </c>
      <c r="J37" s="8" t="s">
        <v>30</v>
      </c>
      <c r="K37" s="59">
        <v>2.6</v>
      </c>
      <c r="L37" s="10">
        <f>I37*K37</f>
        <v>-397.8</v>
      </c>
      <c r="N37" s="9" t="s">
        <v>57</v>
      </c>
      <c r="O37" s="10"/>
      <c r="P37" s="8" t="s">
        <v>30</v>
      </c>
      <c r="Q37" s="10"/>
      <c r="R37" s="58">
        <v>-39</v>
      </c>
      <c r="T37" s="9" t="s">
        <v>56</v>
      </c>
      <c r="U37" s="10"/>
      <c r="V37" s="8" t="s">
        <v>30</v>
      </c>
      <c r="W37" s="10"/>
      <c r="X37" s="58">
        <v>-28</v>
      </c>
    </row>
    <row r="38" spans="2:24" ht="15" x14ac:dyDescent="0.25">
      <c r="B38" s="6" t="s">
        <v>32</v>
      </c>
      <c r="C38" s="7"/>
      <c r="D38" s="8" t="s">
        <v>16</v>
      </c>
      <c r="E38" s="7"/>
      <c r="F38" s="7">
        <f>SUM(F28,F37)</f>
        <v>10103.4</v>
      </c>
      <c r="H38" s="6" t="s">
        <v>31</v>
      </c>
      <c r="I38" s="7"/>
      <c r="J38" s="8" t="s">
        <v>16</v>
      </c>
      <c r="K38" s="7"/>
      <c r="L38" s="7">
        <f>SUM(L30:L37)</f>
        <v>-3445.8</v>
      </c>
      <c r="N38" s="6" t="s">
        <v>31</v>
      </c>
      <c r="O38" s="7"/>
      <c r="P38" s="8" t="s">
        <v>16</v>
      </c>
      <c r="Q38" s="7"/>
      <c r="R38" s="7">
        <f>SUM(R30:R37)</f>
        <v>-1248</v>
      </c>
      <c r="T38" s="9" t="s">
        <v>57</v>
      </c>
      <c r="U38" s="10"/>
      <c r="V38" s="8" t="s">
        <v>30</v>
      </c>
      <c r="W38" s="10"/>
      <c r="X38" s="58">
        <v>-39</v>
      </c>
    </row>
    <row r="39" spans="2:24" ht="15" x14ac:dyDescent="0.25">
      <c r="B39" s="9" t="s">
        <v>16</v>
      </c>
      <c r="C39" s="10"/>
      <c r="D39" s="8" t="s">
        <v>16</v>
      </c>
      <c r="E39" s="10"/>
      <c r="F39" s="10"/>
      <c r="H39" s="6" t="s">
        <v>32</v>
      </c>
      <c r="I39" s="7"/>
      <c r="J39" s="8" t="s">
        <v>16</v>
      </c>
      <c r="K39" s="7"/>
      <c r="L39" s="7">
        <f>SUM(L28,L38)</f>
        <v>7162.2</v>
      </c>
      <c r="N39" s="6" t="s">
        <v>32</v>
      </c>
      <c r="O39" s="7"/>
      <c r="P39" s="8" t="s">
        <v>16</v>
      </c>
      <c r="Q39" s="7"/>
      <c r="R39" s="7">
        <f>SUM(R28,R38)</f>
        <v>6652</v>
      </c>
      <c r="T39" s="6" t="s">
        <v>31</v>
      </c>
      <c r="U39" s="7"/>
      <c r="V39" s="8" t="s">
        <v>16</v>
      </c>
      <c r="W39" s="7"/>
      <c r="X39" s="7">
        <f>SUM(X30:X38)</f>
        <v>-3110</v>
      </c>
    </row>
    <row r="40" spans="2:24" ht="15" x14ac:dyDescent="0.25">
      <c r="B40" s="6" t="s">
        <v>3</v>
      </c>
      <c r="C40" s="7"/>
      <c r="D40" s="8" t="s">
        <v>16</v>
      </c>
      <c r="E40" s="7"/>
      <c r="F40" s="7"/>
      <c r="H40" s="9" t="s">
        <v>16</v>
      </c>
      <c r="I40" s="10"/>
      <c r="J40" s="8" t="s">
        <v>16</v>
      </c>
      <c r="K40" s="10"/>
      <c r="L40" s="10"/>
      <c r="N40" s="9" t="s">
        <v>16</v>
      </c>
      <c r="O40" s="10"/>
      <c r="P40" s="8" t="s">
        <v>16</v>
      </c>
      <c r="Q40" s="10"/>
      <c r="R40" s="10"/>
      <c r="T40" s="6" t="s">
        <v>32</v>
      </c>
      <c r="U40" s="7"/>
      <c r="V40" s="8" t="s">
        <v>16</v>
      </c>
      <c r="W40" s="7"/>
      <c r="X40" s="7">
        <f>SUM(X28,X39)</f>
        <v>4790</v>
      </c>
    </row>
    <row r="41" spans="2:24" ht="15" x14ac:dyDescent="0.25">
      <c r="B41" s="6"/>
      <c r="C41" s="7"/>
      <c r="D41" s="8"/>
      <c r="E41" s="7"/>
      <c r="F41" s="7"/>
      <c r="H41" s="6" t="s">
        <v>3</v>
      </c>
      <c r="I41" s="7"/>
      <c r="J41" s="8" t="s">
        <v>16</v>
      </c>
      <c r="K41" s="7"/>
      <c r="L41" s="7"/>
      <c r="N41" s="6" t="s">
        <v>3</v>
      </c>
      <c r="O41" s="7"/>
      <c r="P41" s="8" t="s">
        <v>16</v>
      </c>
      <c r="Q41" s="7"/>
      <c r="R41" s="7"/>
      <c r="T41" s="9" t="s">
        <v>16</v>
      </c>
      <c r="U41" s="10"/>
      <c r="V41" s="8" t="s">
        <v>16</v>
      </c>
      <c r="W41" s="10"/>
      <c r="X41" s="10"/>
    </row>
    <row r="42" spans="2:24" ht="15" x14ac:dyDescent="0.25">
      <c r="B42" s="6"/>
      <c r="C42" s="7"/>
      <c r="D42" s="8"/>
      <c r="E42" s="7"/>
      <c r="F42" s="7"/>
      <c r="H42" s="9" t="s">
        <v>47</v>
      </c>
      <c r="I42" s="58">
        <v>-1</v>
      </c>
      <c r="J42" s="8" t="s">
        <v>16</v>
      </c>
      <c r="K42" s="58">
        <v>653</v>
      </c>
      <c r="L42" s="10">
        <f t="shared" ref="L42:L47" si="0">I42*K42</f>
        <v>-653</v>
      </c>
      <c r="N42" s="9" t="s">
        <v>47</v>
      </c>
      <c r="O42" s="58">
        <v>-1</v>
      </c>
      <c r="P42" s="8" t="s">
        <v>16</v>
      </c>
      <c r="Q42" s="58">
        <v>653</v>
      </c>
      <c r="R42" s="10">
        <f t="shared" ref="R42:R51" si="1">O42*Q42</f>
        <v>-653</v>
      </c>
      <c r="T42" s="6" t="s">
        <v>3</v>
      </c>
      <c r="U42" s="7"/>
      <c r="V42" s="8" t="s">
        <v>16</v>
      </c>
      <c r="W42" s="7"/>
      <c r="X42" s="7"/>
    </row>
    <row r="43" spans="2:24" ht="15" x14ac:dyDescent="0.25">
      <c r="B43" s="6"/>
      <c r="C43" s="7"/>
      <c r="D43" s="8"/>
      <c r="E43" s="7"/>
      <c r="F43" s="7"/>
      <c r="H43" s="9" t="s">
        <v>33</v>
      </c>
      <c r="I43" s="58">
        <v>-38</v>
      </c>
      <c r="J43" s="8" t="s">
        <v>16</v>
      </c>
      <c r="K43" s="58">
        <v>18</v>
      </c>
      <c r="L43" s="10">
        <f t="shared" si="0"/>
        <v>-684</v>
      </c>
      <c r="N43" s="9" t="s">
        <v>33</v>
      </c>
      <c r="O43" s="58">
        <v>-30</v>
      </c>
      <c r="P43" s="8" t="s">
        <v>16</v>
      </c>
      <c r="Q43" s="58">
        <v>18</v>
      </c>
      <c r="R43" s="10">
        <f t="shared" si="1"/>
        <v>-540</v>
      </c>
      <c r="T43" s="9" t="s">
        <v>47</v>
      </c>
      <c r="U43" s="58">
        <v>-1</v>
      </c>
      <c r="V43" s="8" t="s">
        <v>16</v>
      </c>
      <c r="W43" s="58">
        <v>653</v>
      </c>
      <c r="X43" s="10">
        <f t="shared" ref="X43:X51" si="2">U43*W43</f>
        <v>-653</v>
      </c>
    </row>
    <row r="44" spans="2:24" ht="15" x14ac:dyDescent="0.25">
      <c r="B44" s="6"/>
      <c r="C44" s="7"/>
      <c r="D44" s="8"/>
      <c r="E44" s="7"/>
      <c r="F44" s="7"/>
      <c r="H44" s="9" t="s">
        <v>48</v>
      </c>
      <c r="I44" s="58">
        <v>-1</v>
      </c>
      <c r="J44" s="8" t="s">
        <v>16</v>
      </c>
      <c r="K44" s="58">
        <v>190</v>
      </c>
      <c r="L44" s="10">
        <f t="shared" si="0"/>
        <v>-190</v>
      </c>
      <c r="N44" s="9" t="s">
        <v>34</v>
      </c>
      <c r="O44" s="58">
        <v>-1</v>
      </c>
      <c r="P44" s="8" t="s">
        <v>16</v>
      </c>
      <c r="Q44" s="58">
        <v>95</v>
      </c>
      <c r="R44" s="10">
        <f t="shared" si="1"/>
        <v>-95</v>
      </c>
      <c r="T44" s="9" t="s">
        <v>34</v>
      </c>
      <c r="U44" s="58">
        <v>-1</v>
      </c>
      <c r="V44" s="8" t="s">
        <v>16</v>
      </c>
      <c r="W44" s="58">
        <v>95</v>
      </c>
      <c r="X44" s="10">
        <f t="shared" si="2"/>
        <v>-95</v>
      </c>
    </row>
    <row r="45" spans="2:24" ht="15" x14ac:dyDescent="0.25">
      <c r="B45" s="9" t="s">
        <v>33</v>
      </c>
      <c r="C45" s="58">
        <v>-60</v>
      </c>
      <c r="D45" s="8" t="s">
        <v>16</v>
      </c>
      <c r="E45" s="58">
        <v>23</v>
      </c>
      <c r="F45" s="10">
        <f t="shared" ref="F45:F50" si="3">C45*E45</f>
        <v>-1380</v>
      </c>
      <c r="H45" s="9" t="s">
        <v>49</v>
      </c>
      <c r="I45" s="58">
        <v>-1</v>
      </c>
      <c r="J45" s="8" t="s">
        <v>16</v>
      </c>
      <c r="K45" s="58">
        <v>475</v>
      </c>
      <c r="L45" s="10">
        <f t="shared" si="0"/>
        <v>-475</v>
      </c>
      <c r="N45" s="9" t="s">
        <v>58</v>
      </c>
      <c r="O45" s="58">
        <v>-1</v>
      </c>
      <c r="P45" s="8" t="s">
        <v>16</v>
      </c>
      <c r="Q45" s="58">
        <v>380</v>
      </c>
      <c r="R45" s="10">
        <f t="shared" si="1"/>
        <v>-380</v>
      </c>
      <c r="T45" s="9" t="s">
        <v>58</v>
      </c>
      <c r="U45" s="58">
        <v>-1</v>
      </c>
      <c r="V45" s="8" t="s">
        <v>16</v>
      </c>
      <c r="W45" s="58">
        <v>380</v>
      </c>
      <c r="X45" s="10">
        <f t="shared" si="2"/>
        <v>-380</v>
      </c>
    </row>
    <row r="46" spans="2:24" s="1" customFormat="1" ht="15" x14ac:dyDescent="0.25">
      <c r="B46" s="9" t="s">
        <v>34</v>
      </c>
      <c r="C46" s="58">
        <v>-1</v>
      </c>
      <c r="D46" s="8" t="s">
        <v>16</v>
      </c>
      <c r="E46" s="58">
        <v>95</v>
      </c>
      <c r="F46" s="10">
        <f t="shared" si="3"/>
        <v>-95</v>
      </c>
      <c r="H46" s="9" t="s">
        <v>50</v>
      </c>
      <c r="I46" s="58">
        <v>-2</v>
      </c>
      <c r="J46" s="8" t="s">
        <v>16</v>
      </c>
      <c r="K46" s="58">
        <v>140</v>
      </c>
      <c r="L46" s="10">
        <f t="shared" si="0"/>
        <v>-280</v>
      </c>
      <c r="N46" s="9" t="s">
        <v>50</v>
      </c>
      <c r="O46" s="58">
        <v>-3</v>
      </c>
      <c r="P46" s="8" t="s">
        <v>16</v>
      </c>
      <c r="Q46" s="58">
        <v>140</v>
      </c>
      <c r="R46" s="10">
        <f t="shared" si="1"/>
        <v>-420</v>
      </c>
      <c r="T46" s="9" t="s">
        <v>50</v>
      </c>
      <c r="U46" s="58">
        <v>-3</v>
      </c>
      <c r="V46" s="8" t="s">
        <v>16</v>
      </c>
      <c r="W46" s="58">
        <v>140</v>
      </c>
      <c r="X46" s="10">
        <f t="shared" si="2"/>
        <v>-420</v>
      </c>
    </row>
    <row r="47" spans="2:24" s="1" customFormat="1" ht="15" x14ac:dyDescent="0.25">
      <c r="B47" s="9" t="s">
        <v>35</v>
      </c>
      <c r="C47" s="60">
        <v>-0.33</v>
      </c>
      <c r="D47" s="8" t="s">
        <v>16</v>
      </c>
      <c r="E47" s="58">
        <v>333</v>
      </c>
      <c r="F47" s="10">
        <f t="shared" si="3"/>
        <v>-109.89</v>
      </c>
      <c r="H47" s="9" t="s">
        <v>51</v>
      </c>
      <c r="I47" s="58">
        <v>-1</v>
      </c>
      <c r="J47" s="8" t="s">
        <v>16</v>
      </c>
      <c r="K47" s="10">
        <v>1681</v>
      </c>
      <c r="L47" s="10">
        <f t="shared" si="0"/>
        <v>-1681</v>
      </c>
      <c r="N47" s="9" t="s">
        <v>59</v>
      </c>
      <c r="O47" s="58">
        <v>-1</v>
      </c>
      <c r="P47" s="8" t="s">
        <v>16</v>
      </c>
      <c r="Q47" s="58">
        <v>736</v>
      </c>
      <c r="R47" s="10">
        <f t="shared" si="1"/>
        <v>-736</v>
      </c>
      <c r="T47" s="9" t="s">
        <v>59</v>
      </c>
      <c r="U47" s="58">
        <v>-1</v>
      </c>
      <c r="V47" s="8" t="s">
        <v>16</v>
      </c>
      <c r="W47" s="58">
        <v>736</v>
      </c>
      <c r="X47" s="10">
        <f t="shared" si="2"/>
        <v>-736</v>
      </c>
    </row>
    <row r="48" spans="2:24" ht="15" x14ac:dyDescent="0.25">
      <c r="B48" s="9" t="s">
        <v>36</v>
      </c>
      <c r="C48" s="58">
        <v>-5</v>
      </c>
      <c r="D48" s="8" t="s">
        <v>16</v>
      </c>
      <c r="E48" s="58">
        <v>225</v>
      </c>
      <c r="F48" s="10">
        <f t="shared" si="3"/>
        <v>-1125</v>
      </c>
      <c r="H48" s="9" t="s">
        <v>39</v>
      </c>
      <c r="I48" s="10"/>
      <c r="J48" s="8" t="s">
        <v>16</v>
      </c>
      <c r="K48" s="10"/>
      <c r="L48" s="58">
        <v>-750</v>
      </c>
      <c r="N48" s="9" t="s">
        <v>60</v>
      </c>
      <c r="O48" s="58">
        <v>-1</v>
      </c>
      <c r="P48" s="8" t="s">
        <v>16</v>
      </c>
      <c r="Q48" s="58">
        <v>334</v>
      </c>
      <c r="R48" s="10">
        <f t="shared" si="1"/>
        <v>-334</v>
      </c>
      <c r="T48" s="9" t="s">
        <v>60</v>
      </c>
      <c r="U48" s="58">
        <v>-1</v>
      </c>
      <c r="V48" s="8" t="s">
        <v>16</v>
      </c>
      <c r="W48" s="58">
        <v>334</v>
      </c>
      <c r="X48" s="10">
        <f t="shared" si="2"/>
        <v>-334</v>
      </c>
    </row>
    <row r="49" spans="2:24" ht="15" x14ac:dyDescent="0.25">
      <c r="B49" s="9" t="s">
        <v>37</v>
      </c>
      <c r="C49" s="58">
        <v>-5</v>
      </c>
      <c r="D49" s="8" t="s">
        <v>16</v>
      </c>
      <c r="E49" s="58">
        <v>170</v>
      </c>
      <c r="F49" s="10">
        <f t="shared" si="3"/>
        <v>-850</v>
      </c>
      <c r="H49" s="6" t="s">
        <v>52</v>
      </c>
      <c r="I49" s="7"/>
      <c r="J49" s="8" t="s">
        <v>16</v>
      </c>
      <c r="K49" s="7"/>
      <c r="L49" s="7">
        <f>SUM(L42:L48)</f>
        <v>-4713</v>
      </c>
      <c r="N49" s="9" t="s">
        <v>61</v>
      </c>
      <c r="O49" s="58">
        <v>-4700</v>
      </c>
      <c r="P49" s="8" t="s">
        <v>16</v>
      </c>
      <c r="Q49" s="61">
        <v>0.11</v>
      </c>
      <c r="R49" s="10">
        <f t="shared" si="1"/>
        <v>-517</v>
      </c>
      <c r="T49" s="9" t="s">
        <v>61</v>
      </c>
      <c r="U49" s="58">
        <v>-4700</v>
      </c>
      <c r="V49" s="8" t="s">
        <v>16</v>
      </c>
      <c r="W49" s="61">
        <v>0.11</v>
      </c>
      <c r="X49" s="10">
        <f t="shared" si="2"/>
        <v>-517</v>
      </c>
    </row>
    <row r="50" spans="2:24" ht="15" x14ac:dyDescent="0.25">
      <c r="B50" s="9" t="s">
        <v>38</v>
      </c>
      <c r="C50" s="58">
        <v>-5</v>
      </c>
      <c r="D50" s="8" t="s">
        <v>16</v>
      </c>
      <c r="E50" s="58">
        <v>636</v>
      </c>
      <c r="F50" s="10">
        <f t="shared" si="3"/>
        <v>-3180</v>
      </c>
      <c r="H50" s="9" t="s">
        <v>41</v>
      </c>
      <c r="I50" s="10"/>
      <c r="J50" s="8" t="s">
        <v>16</v>
      </c>
      <c r="K50" s="10"/>
      <c r="L50" s="10">
        <f>SUM(L39,L49)</f>
        <v>2449.1999999999998</v>
      </c>
      <c r="N50" s="9" t="s">
        <v>62</v>
      </c>
      <c r="O50" s="60">
        <v>-4.8</v>
      </c>
      <c r="P50" s="8" t="s">
        <v>16</v>
      </c>
      <c r="Q50" s="58">
        <v>90</v>
      </c>
      <c r="R50" s="10">
        <f t="shared" si="1"/>
        <v>-432</v>
      </c>
      <c r="T50" s="9" t="s">
        <v>62</v>
      </c>
      <c r="U50" s="60">
        <v>-4.8</v>
      </c>
      <c r="V50" s="8" t="s">
        <v>16</v>
      </c>
      <c r="W50" s="58">
        <v>90</v>
      </c>
      <c r="X50" s="10">
        <f t="shared" si="2"/>
        <v>-432</v>
      </c>
    </row>
    <row r="51" spans="2:24" ht="15" x14ac:dyDescent="0.25">
      <c r="B51" s="9" t="s">
        <v>39</v>
      </c>
      <c r="C51" s="10"/>
      <c r="D51" s="8" t="s">
        <v>16</v>
      </c>
      <c r="E51" s="10"/>
      <c r="F51" s="58">
        <v>-750</v>
      </c>
      <c r="N51" s="9" t="s">
        <v>63</v>
      </c>
      <c r="O51" s="58">
        <v>-1</v>
      </c>
      <c r="P51" s="8" t="s">
        <v>16</v>
      </c>
      <c r="Q51" s="58">
        <v>203</v>
      </c>
      <c r="R51" s="10">
        <f t="shared" si="1"/>
        <v>-203</v>
      </c>
      <c r="T51" s="9" t="s">
        <v>63</v>
      </c>
      <c r="U51" s="58">
        <v>-1</v>
      </c>
      <c r="V51" s="8" t="s">
        <v>16</v>
      </c>
      <c r="W51" s="58">
        <v>203</v>
      </c>
      <c r="X51" s="10">
        <f t="shared" si="2"/>
        <v>-203</v>
      </c>
    </row>
    <row r="52" spans="2:24" ht="15" x14ac:dyDescent="0.25">
      <c r="B52" s="6" t="s">
        <v>40</v>
      </c>
      <c r="C52" s="7"/>
      <c r="D52" s="8" t="s">
        <v>16</v>
      </c>
      <c r="E52" s="7"/>
      <c r="F52" s="7">
        <f>SUM(F45:F51)</f>
        <v>-7489.89</v>
      </c>
      <c r="N52" s="9" t="s">
        <v>39</v>
      </c>
      <c r="O52" s="10"/>
      <c r="P52" s="8" t="s">
        <v>16</v>
      </c>
      <c r="Q52" s="10"/>
      <c r="R52" s="58">
        <v>-750</v>
      </c>
      <c r="T52" s="9" t="s">
        <v>39</v>
      </c>
      <c r="U52" s="10"/>
      <c r="V52" s="8" t="s">
        <v>16</v>
      </c>
      <c r="W52" s="10"/>
      <c r="X52" s="58">
        <v>-750</v>
      </c>
    </row>
    <row r="53" spans="2:24" ht="15" x14ac:dyDescent="0.25">
      <c r="B53" s="9" t="s">
        <v>41</v>
      </c>
      <c r="C53" s="10"/>
      <c r="D53" s="8" t="s">
        <v>16</v>
      </c>
      <c r="E53" s="10"/>
      <c r="F53" s="10">
        <f>SUM(F38,F52)</f>
        <v>2613.5099999999993</v>
      </c>
      <c r="N53" s="6" t="s">
        <v>40</v>
      </c>
      <c r="O53" s="7"/>
      <c r="P53" s="8" t="s">
        <v>16</v>
      </c>
      <c r="Q53" s="7"/>
      <c r="R53" s="7">
        <f>SUM(R42:R52)</f>
        <v>-5060</v>
      </c>
      <c r="T53" s="6" t="s">
        <v>40</v>
      </c>
      <c r="U53" s="7"/>
      <c r="V53" s="8" t="s">
        <v>16</v>
      </c>
      <c r="W53" s="7"/>
      <c r="X53" s="7">
        <f>SUM(X43:X52)</f>
        <v>-4520</v>
      </c>
    </row>
    <row r="54" spans="2:24" ht="15" x14ac:dyDescent="0.25">
      <c r="N54" s="9" t="s">
        <v>41</v>
      </c>
      <c r="O54" s="10"/>
      <c r="P54" s="8" t="s">
        <v>16</v>
      </c>
      <c r="Q54" s="10"/>
      <c r="R54" s="10">
        <f>SUM(R39,R53)</f>
        <v>1592</v>
      </c>
      <c r="T54" s="9" t="s">
        <v>41</v>
      </c>
      <c r="U54" s="10"/>
      <c r="V54" s="8" t="s">
        <v>16</v>
      </c>
      <c r="W54" s="10"/>
      <c r="X54" s="10">
        <f>SUM(X40,X53)</f>
        <v>270</v>
      </c>
    </row>
    <row r="55" spans="2:24" x14ac:dyDescent="0.2">
      <c r="B55" s="1"/>
    </row>
    <row r="56" spans="2:24" x14ac:dyDescent="0.2">
      <c r="B56" s="1"/>
    </row>
    <row r="60" spans="2:24" x14ac:dyDescent="0.2">
      <c r="F60" s="14"/>
      <c r="L60" s="14"/>
    </row>
  </sheetData>
  <sheetProtection sheet="1" objects="1" scenarios="1"/>
  <mergeCells count="2">
    <mergeCell ref="C6:F6"/>
    <mergeCell ref="C12:F12"/>
  </mergeCells>
  <pageMargins left="0.7" right="0.7" top="0.75" bottom="0.75" header="0.3" footer="0.3"/>
  <pageSetup paperSize="9"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0B4F-E1E0-4051-9A2A-16EAF4A6C94C}">
  <sheetPr>
    <tabColor rgb="FF00B050"/>
    <pageSetUpPr fitToPage="1"/>
  </sheetPr>
  <dimension ref="B2:X60"/>
  <sheetViews>
    <sheetView showGridLines="0" zoomScaleNormal="100" workbookViewId="0">
      <selection activeCell="F9" sqref="F9"/>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91</v>
      </c>
      <c r="D2" s="1"/>
    </row>
    <row r="5" spans="2:8" x14ac:dyDescent="0.2">
      <c r="B5" s="17" t="s">
        <v>67</v>
      </c>
      <c r="C5" s="18" t="s">
        <v>69</v>
      </c>
      <c r="D5" s="18" t="s">
        <v>70</v>
      </c>
      <c r="E5" s="18" t="s">
        <v>68</v>
      </c>
      <c r="F5" s="18" t="s">
        <v>66</v>
      </c>
      <c r="G5" s="18" t="s">
        <v>82</v>
      </c>
    </row>
    <row r="6" spans="2:8" x14ac:dyDescent="0.2">
      <c r="B6" s="17"/>
      <c r="C6" s="71" t="s">
        <v>81</v>
      </c>
      <c r="D6" s="72"/>
      <c r="E6" s="72"/>
      <c r="F6" s="73"/>
      <c r="G6" s="23" t="s">
        <v>83</v>
      </c>
    </row>
    <row r="7" spans="2:8" x14ac:dyDescent="0.2">
      <c r="B7" s="18" t="s">
        <v>86</v>
      </c>
      <c r="C7" s="19">
        <f>-E7-D7+F7</f>
        <v>12371.89</v>
      </c>
      <c r="D7" s="19">
        <f>F49</f>
        <v>-10509.89</v>
      </c>
      <c r="E7" s="19">
        <f>F35</f>
        <v>-1862</v>
      </c>
      <c r="F7" s="51">
        <f>IF(R54&lt;0,0,R54)</f>
        <v>0</v>
      </c>
      <c r="G7" s="21">
        <f>C7/C27</f>
        <v>1.1455453703703704</v>
      </c>
    </row>
    <row r="8" spans="2:8" x14ac:dyDescent="0.2">
      <c r="B8" s="18" t="s">
        <v>85</v>
      </c>
      <c r="C8" s="19">
        <f>-E8-D8+F8</f>
        <v>13524.89</v>
      </c>
      <c r="D8" s="19">
        <f>D7</f>
        <v>-10509.89</v>
      </c>
      <c r="E8" s="19">
        <f>E7</f>
        <v>-1862</v>
      </c>
      <c r="F8" s="51">
        <f>IF(R57&lt;0,0,R57)</f>
        <v>1153</v>
      </c>
      <c r="G8" s="21">
        <f>C8/C27</f>
        <v>1.2523046296296296</v>
      </c>
    </row>
    <row r="9" spans="2:8" x14ac:dyDescent="0.2">
      <c r="B9" s="18" t="s">
        <v>84</v>
      </c>
      <c r="C9" s="19">
        <f>-E9-D9+F9</f>
        <v>15371.89</v>
      </c>
      <c r="D9" s="19">
        <f>D8</f>
        <v>-10509.89</v>
      </c>
      <c r="E9" s="19">
        <f>E8</f>
        <v>-1862</v>
      </c>
      <c r="F9" s="57">
        <v>3000</v>
      </c>
      <c r="G9" s="21">
        <f>C9/C27</f>
        <v>1.4233231481481481</v>
      </c>
    </row>
    <row r="10" spans="2:8" x14ac:dyDescent="0.2">
      <c r="B10" s="18"/>
      <c r="C10" s="18"/>
      <c r="D10" s="18"/>
      <c r="E10" s="18"/>
      <c r="F10" s="18"/>
      <c r="G10" s="18"/>
    </row>
    <row r="11" spans="2:8" x14ac:dyDescent="0.2">
      <c r="B11" s="17" t="s">
        <v>1</v>
      </c>
      <c r="C11" s="18" t="s">
        <v>69</v>
      </c>
      <c r="D11" s="18" t="s">
        <v>70</v>
      </c>
      <c r="E11" s="18" t="s">
        <v>68</v>
      </c>
      <c r="F11" s="18" t="s">
        <v>66</v>
      </c>
      <c r="G11" s="18" t="s">
        <v>82</v>
      </c>
    </row>
    <row r="12" spans="2:8" x14ac:dyDescent="0.2">
      <c r="B12" s="17"/>
      <c r="C12" s="71" t="s">
        <v>81</v>
      </c>
      <c r="D12" s="72"/>
      <c r="E12" s="72"/>
      <c r="F12" s="73"/>
      <c r="G12" s="23" t="s">
        <v>83</v>
      </c>
    </row>
    <row r="13" spans="2:8" x14ac:dyDescent="0.2">
      <c r="B13" s="18" t="s">
        <v>86</v>
      </c>
      <c r="C13" s="19">
        <f>-E13-D13+F13</f>
        <v>10318.4</v>
      </c>
      <c r="D13" s="19">
        <f>L52</f>
        <v>-6831</v>
      </c>
      <c r="E13" s="19">
        <f>L38</f>
        <v>-3487.4</v>
      </c>
      <c r="F13" s="51">
        <f>IF(X57&lt;0,0,X57)</f>
        <v>0</v>
      </c>
      <c r="G13" s="21">
        <f>C13/I27</f>
        <v>0.89725217391304346</v>
      </c>
    </row>
    <row r="14" spans="2:8" x14ac:dyDescent="0.2">
      <c r="B14" s="18" t="s">
        <v>85</v>
      </c>
      <c r="C14" s="19">
        <f>-E14-D14+F14</f>
        <v>11471.4</v>
      </c>
      <c r="D14" s="19">
        <f>D13</f>
        <v>-6831</v>
      </c>
      <c r="E14" s="19">
        <f>E13</f>
        <v>-3487.4</v>
      </c>
      <c r="F14" s="51">
        <f>IF(R57&lt;0,0,R57)</f>
        <v>1153</v>
      </c>
      <c r="G14" s="21">
        <f>C14/I27</f>
        <v>0.99751304347826086</v>
      </c>
    </row>
    <row r="15" spans="2:8" x14ac:dyDescent="0.2">
      <c r="B15" s="18" t="s">
        <v>84</v>
      </c>
      <c r="C15" s="19">
        <f>-E15-D15+F15</f>
        <v>13318.4</v>
      </c>
      <c r="D15" s="19">
        <f>D14</f>
        <v>-6831</v>
      </c>
      <c r="E15" s="19">
        <f>E14</f>
        <v>-3487.4</v>
      </c>
      <c r="F15" s="57">
        <v>3000</v>
      </c>
      <c r="G15" s="21">
        <f>C15/I27</f>
        <v>1.1581217391304348</v>
      </c>
    </row>
    <row r="16" spans="2:8" x14ac:dyDescent="0.2">
      <c r="E16" s="15"/>
      <c r="F16" s="15"/>
      <c r="G16" s="15"/>
      <c r="H16" s="16"/>
    </row>
    <row r="17" spans="2:24" ht="15" x14ac:dyDescent="0.25">
      <c r="B17" s="2" t="s">
        <v>4</v>
      </c>
      <c r="C17" s="2"/>
      <c r="D17" s="2"/>
      <c r="E17" s="2"/>
      <c r="F17" s="2"/>
      <c r="G17" s="2"/>
      <c r="H17" s="2" t="s">
        <v>42</v>
      </c>
      <c r="I17" s="2"/>
      <c r="J17" s="2"/>
      <c r="K17" s="2"/>
      <c r="L17" s="2"/>
      <c r="N17" s="2" t="s">
        <v>53</v>
      </c>
      <c r="O17" s="2"/>
      <c r="P17" s="2"/>
      <c r="Q17" s="2"/>
      <c r="R17" s="2"/>
      <c r="T17" s="2" t="s">
        <v>53</v>
      </c>
      <c r="U17" s="2"/>
      <c r="V17" s="2"/>
      <c r="W17" s="2"/>
      <c r="X17" s="2"/>
    </row>
    <row r="18" spans="2:24" ht="15" x14ac:dyDescent="0.25">
      <c r="B18" s="3" t="s">
        <v>5</v>
      </c>
      <c r="C18" s="3" t="s">
        <v>71</v>
      </c>
      <c r="D18" s="2"/>
      <c r="E18" s="2"/>
      <c r="F18" s="2"/>
      <c r="G18" s="2"/>
      <c r="H18" s="3" t="s">
        <v>5</v>
      </c>
      <c r="I18" s="3" t="s">
        <v>71</v>
      </c>
      <c r="J18" s="2"/>
      <c r="K18" s="2"/>
      <c r="L18" s="2"/>
      <c r="N18" s="3" t="s">
        <v>5</v>
      </c>
      <c r="O18" s="3" t="s">
        <v>79</v>
      </c>
      <c r="P18" s="2"/>
      <c r="Q18" s="2"/>
      <c r="R18" s="2"/>
      <c r="T18" s="3" t="s">
        <v>5</v>
      </c>
      <c r="U18" s="3" t="s">
        <v>79</v>
      </c>
      <c r="V18" s="2"/>
      <c r="W18" s="2"/>
      <c r="X18" s="2"/>
    </row>
    <row r="19" spans="2:24" ht="15" x14ac:dyDescent="0.25">
      <c r="B19" s="3" t="s">
        <v>6</v>
      </c>
      <c r="C19" s="3" t="s">
        <v>7</v>
      </c>
      <c r="D19" s="2"/>
      <c r="E19" s="2"/>
      <c r="F19" s="2"/>
      <c r="G19" s="2"/>
      <c r="H19" s="3" t="s">
        <v>6</v>
      </c>
      <c r="I19" s="3" t="s">
        <v>7</v>
      </c>
      <c r="J19" s="2"/>
      <c r="K19" s="2"/>
      <c r="L19" s="2"/>
      <c r="N19" s="3" t="s">
        <v>6</v>
      </c>
      <c r="O19" s="3" t="s">
        <v>7</v>
      </c>
      <c r="P19" s="2"/>
      <c r="Q19" s="2"/>
      <c r="R19" s="2"/>
      <c r="T19" s="3" t="s">
        <v>6</v>
      </c>
      <c r="U19" s="3" t="s">
        <v>7</v>
      </c>
      <c r="V19" s="2"/>
      <c r="W19" s="2"/>
      <c r="X19" s="2"/>
    </row>
    <row r="20" spans="2:24" ht="15" x14ac:dyDescent="0.25">
      <c r="B20" s="3" t="s">
        <v>8</v>
      </c>
      <c r="C20" s="3" t="s">
        <v>9</v>
      </c>
      <c r="D20" s="2"/>
      <c r="E20" s="2"/>
      <c r="F20" s="2"/>
      <c r="G20" s="2"/>
      <c r="H20" s="3" t="s">
        <v>8</v>
      </c>
      <c r="I20" s="3" t="s">
        <v>9</v>
      </c>
      <c r="J20" s="2"/>
      <c r="K20" s="2"/>
      <c r="L20" s="2"/>
      <c r="N20" s="3" t="s">
        <v>8</v>
      </c>
      <c r="O20" s="3" t="s">
        <v>9</v>
      </c>
      <c r="P20" s="2"/>
      <c r="Q20" s="2"/>
      <c r="R20" s="2"/>
      <c r="T20" s="3" t="s">
        <v>8</v>
      </c>
      <c r="U20" s="3" t="s">
        <v>9</v>
      </c>
      <c r="V20" s="2"/>
      <c r="W20" s="2"/>
      <c r="X20" s="2"/>
    </row>
    <row r="21" spans="2:24" ht="15" x14ac:dyDescent="0.25">
      <c r="B21" s="3" t="s">
        <v>10</v>
      </c>
      <c r="C21" s="3" t="s">
        <v>87</v>
      </c>
      <c r="D21" s="2"/>
      <c r="E21" s="2"/>
      <c r="F21" s="2"/>
      <c r="G21" s="2"/>
      <c r="H21" s="3" t="s">
        <v>10</v>
      </c>
      <c r="I21" s="3" t="s">
        <v>87</v>
      </c>
      <c r="J21" s="2"/>
      <c r="K21" s="2"/>
      <c r="L21" s="2"/>
      <c r="N21" s="3" t="s">
        <v>10</v>
      </c>
      <c r="O21" s="3" t="s">
        <v>87</v>
      </c>
      <c r="P21" s="2"/>
      <c r="Q21" s="2"/>
      <c r="R21" s="2"/>
      <c r="T21" s="3" t="s">
        <v>10</v>
      </c>
      <c r="U21" s="3" t="s">
        <v>87</v>
      </c>
      <c r="V21" s="2"/>
      <c r="W21" s="2"/>
      <c r="X21" s="2"/>
    </row>
    <row r="22" spans="2:24" ht="15" x14ac:dyDescent="0.25">
      <c r="B22" s="3" t="s">
        <v>12</v>
      </c>
      <c r="C22" s="3" t="s">
        <v>13</v>
      </c>
      <c r="D22" s="2"/>
      <c r="E22" s="2"/>
      <c r="F22" s="2"/>
      <c r="G22" s="2"/>
      <c r="H22" s="3" t="s">
        <v>12</v>
      </c>
      <c r="I22" s="3" t="s">
        <v>13</v>
      </c>
      <c r="J22" s="2"/>
      <c r="K22" s="2"/>
      <c r="L22" s="2"/>
      <c r="N22" s="3" t="s">
        <v>12</v>
      </c>
      <c r="O22" s="3" t="s">
        <v>13</v>
      </c>
      <c r="P22" s="2"/>
      <c r="Q22" s="2"/>
      <c r="R22" s="2"/>
      <c r="T22" s="3" t="s">
        <v>12</v>
      </c>
      <c r="U22" s="3" t="s">
        <v>64</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14</v>
      </c>
      <c r="C24" s="5" t="s">
        <v>15</v>
      </c>
      <c r="D24" s="5" t="s">
        <v>16</v>
      </c>
      <c r="E24" s="5" t="s">
        <v>17</v>
      </c>
      <c r="F24" s="5" t="s">
        <v>18</v>
      </c>
      <c r="H24" s="4" t="s">
        <v>14</v>
      </c>
      <c r="I24" s="5" t="s">
        <v>15</v>
      </c>
      <c r="J24" s="5" t="s">
        <v>16</v>
      </c>
      <c r="K24" s="5" t="s">
        <v>17</v>
      </c>
      <c r="L24" s="5" t="s">
        <v>18</v>
      </c>
      <c r="N24" s="4" t="s">
        <v>14</v>
      </c>
      <c r="O24" s="5" t="s">
        <v>15</v>
      </c>
      <c r="P24" s="5" t="s">
        <v>16</v>
      </c>
      <c r="Q24" s="5" t="s">
        <v>17</v>
      </c>
      <c r="R24" s="5" t="s">
        <v>18</v>
      </c>
      <c r="T24" s="4" t="s">
        <v>14</v>
      </c>
      <c r="U24" s="5" t="s">
        <v>15</v>
      </c>
      <c r="V24" s="5" t="s">
        <v>16</v>
      </c>
      <c r="W24" s="5" t="s">
        <v>17</v>
      </c>
      <c r="X24" s="5" t="s">
        <v>18</v>
      </c>
    </row>
    <row r="25" spans="2:24" ht="15" x14ac:dyDescent="0.25">
      <c r="B25" s="6" t="s">
        <v>19</v>
      </c>
      <c r="C25" s="7"/>
      <c r="D25" s="8" t="s">
        <v>16</v>
      </c>
      <c r="E25" s="7"/>
      <c r="F25" s="7"/>
      <c r="H25" s="6" t="s">
        <v>19</v>
      </c>
      <c r="I25" s="7"/>
      <c r="J25" s="8" t="s">
        <v>16</v>
      </c>
      <c r="K25" s="7"/>
      <c r="L25" s="7"/>
      <c r="N25" s="6" t="s">
        <v>19</v>
      </c>
      <c r="O25" s="7"/>
      <c r="P25" s="8" t="s">
        <v>16</v>
      </c>
      <c r="Q25" s="7"/>
      <c r="R25" s="7"/>
      <c r="T25" s="6" t="s">
        <v>19</v>
      </c>
      <c r="U25" s="7"/>
      <c r="V25" s="8" t="s">
        <v>16</v>
      </c>
      <c r="W25" s="7"/>
      <c r="X25" s="7"/>
    </row>
    <row r="26" spans="2:24" ht="15" x14ac:dyDescent="0.25">
      <c r="B26" s="9" t="s">
        <v>20</v>
      </c>
      <c r="C26" s="10">
        <v>11350</v>
      </c>
      <c r="D26" s="8" t="s">
        <v>21</v>
      </c>
      <c r="E26" s="11"/>
      <c r="F26" s="10"/>
      <c r="H26" s="9" t="s">
        <v>20</v>
      </c>
      <c r="I26" s="10">
        <v>12100</v>
      </c>
      <c r="J26" s="8" t="s">
        <v>21</v>
      </c>
      <c r="K26" s="11"/>
      <c r="L26" s="10"/>
      <c r="N26" s="9" t="s">
        <v>54</v>
      </c>
      <c r="O26" s="58">
        <v>5900</v>
      </c>
      <c r="P26" s="8" t="s">
        <v>25</v>
      </c>
      <c r="Q26" s="59">
        <v>1.4</v>
      </c>
      <c r="R26" s="10">
        <f>O26*Q26</f>
        <v>8260</v>
      </c>
      <c r="T26" s="9" t="s">
        <v>54</v>
      </c>
      <c r="U26" s="58">
        <v>5900</v>
      </c>
      <c r="V26" s="8" t="s">
        <v>25</v>
      </c>
      <c r="W26" s="59">
        <v>1.4</v>
      </c>
      <c r="X26" s="10">
        <f>U26*W26</f>
        <v>8260</v>
      </c>
    </row>
    <row r="27" spans="2:24" ht="15" x14ac:dyDescent="0.25">
      <c r="B27" s="9" t="s">
        <v>22</v>
      </c>
      <c r="C27" s="58">
        <v>10800</v>
      </c>
      <c r="D27" s="8" t="s">
        <v>21</v>
      </c>
      <c r="E27" s="11">
        <v>1.33</v>
      </c>
      <c r="F27" s="10">
        <f>C27*E27</f>
        <v>14364</v>
      </c>
      <c r="H27" s="9" t="s">
        <v>22</v>
      </c>
      <c r="I27" s="58">
        <v>11500</v>
      </c>
      <c r="J27" s="8" t="s">
        <v>21</v>
      </c>
      <c r="K27" s="11">
        <v>1.02</v>
      </c>
      <c r="L27" s="10">
        <f>I27*K27</f>
        <v>11730</v>
      </c>
      <c r="N27" s="9" t="s">
        <v>55</v>
      </c>
      <c r="O27" s="58">
        <v>3100</v>
      </c>
      <c r="P27" s="8" t="s">
        <v>25</v>
      </c>
      <c r="Q27" s="59">
        <v>0.55000000000000004</v>
      </c>
      <c r="R27" s="10">
        <f>O27*Q27</f>
        <v>1705.0000000000002</v>
      </c>
      <c r="T27" s="9" t="s">
        <v>55</v>
      </c>
      <c r="U27" s="58">
        <v>3100</v>
      </c>
      <c r="V27" s="8" t="s">
        <v>25</v>
      </c>
      <c r="W27" s="59">
        <v>0.55000000000000004</v>
      </c>
      <c r="X27" s="10">
        <f>U27*W27</f>
        <v>1705.0000000000002</v>
      </c>
    </row>
    <row r="28" spans="2:24" ht="15" x14ac:dyDescent="0.25">
      <c r="B28" s="6" t="s">
        <v>2</v>
      </c>
      <c r="C28" s="7"/>
      <c r="D28" s="8" t="s">
        <v>16</v>
      </c>
      <c r="E28" s="7"/>
      <c r="F28" s="7">
        <f>SUM(F26:F27)</f>
        <v>14364</v>
      </c>
      <c r="H28" s="6" t="s">
        <v>2</v>
      </c>
      <c r="I28" s="7"/>
      <c r="J28" s="8" t="s">
        <v>16</v>
      </c>
      <c r="K28" s="7"/>
      <c r="L28" s="7">
        <f>SUM(L26:L27)</f>
        <v>11730</v>
      </c>
      <c r="N28" s="6" t="s">
        <v>2</v>
      </c>
      <c r="O28" s="7"/>
      <c r="P28" s="8" t="s">
        <v>16</v>
      </c>
      <c r="Q28" s="7"/>
      <c r="R28" s="7">
        <f>SUM(R26:R27)</f>
        <v>9965</v>
      </c>
      <c r="T28" s="6" t="s">
        <v>2</v>
      </c>
      <c r="U28" s="7"/>
      <c r="V28" s="8" t="s">
        <v>16</v>
      </c>
      <c r="W28" s="7"/>
      <c r="X28" s="7">
        <f>SUM(X26:X27)</f>
        <v>9965</v>
      </c>
    </row>
    <row r="29" spans="2:24" ht="15" x14ac:dyDescent="0.25">
      <c r="B29" s="9" t="s">
        <v>16</v>
      </c>
      <c r="C29" s="10"/>
      <c r="D29" s="8" t="s">
        <v>16</v>
      </c>
      <c r="E29" s="10"/>
      <c r="F29" s="10"/>
      <c r="H29" s="9" t="s">
        <v>16</v>
      </c>
      <c r="I29" s="10"/>
      <c r="J29" s="8" t="s">
        <v>16</v>
      </c>
      <c r="K29" s="10"/>
      <c r="L29" s="10"/>
      <c r="N29" s="9" t="s">
        <v>16</v>
      </c>
      <c r="O29" s="10"/>
      <c r="P29" s="8" t="s">
        <v>16</v>
      </c>
      <c r="Q29" s="10"/>
      <c r="R29" s="10"/>
      <c r="T29" s="9" t="s">
        <v>16</v>
      </c>
      <c r="U29" s="10"/>
      <c r="V29" s="8" t="s">
        <v>16</v>
      </c>
      <c r="W29" s="10"/>
      <c r="X29" s="10"/>
    </row>
    <row r="30" spans="2:24" ht="15" x14ac:dyDescent="0.25">
      <c r="B30" s="6" t="s">
        <v>23</v>
      </c>
      <c r="C30" s="7"/>
      <c r="D30" s="8" t="s">
        <v>16</v>
      </c>
      <c r="E30" s="7"/>
      <c r="F30" s="7"/>
      <c r="H30" s="6" t="s">
        <v>23</v>
      </c>
      <c r="I30" s="7"/>
      <c r="J30" s="8" t="s">
        <v>16</v>
      </c>
      <c r="K30" s="7"/>
      <c r="L30" s="7"/>
      <c r="N30" s="6" t="s">
        <v>23</v>
      </c>
      <c r="O30" s="7"/>
      <c r="P30" s="8" t="s">
        <v>16</v>
      </c>
      <c r="Q30" s="7"/>
      <c r="R30" s="7"/>
      <c r="T30" s="6" t="s">
        <v>23</v>
      </c>
      <c r="U30" s="7"/>
      <c r="V30" s="8" t="s">
        <v>16</v>
      </c>
      <c r="W30" s="7"/>
      <c r="X30" s="7"/>
    </row>
    <row r="31" spans="2:24" ht="15" x14ac:dyDescent="0.25">
      <c r="B31" s="9" t="s">
        <v>24</v>
      </c>
      <c r="C31" s="58">
        <v>-9</v>
      </c>
      <c r="D31" s="8" t="s">
        <v>25</v>
      </c>
      <c r="E31" s="59">
        <v>36</v>
      </c>
      <c r="F31" s="10">
        <f>C31*E31</f>
        <v>-324</v>
      </c>
      <c r="H31" s="9" t="s">
        <v>43</v>
      </c>
      <c r="I31" s="58">
        <v>-2</v>
      </c>
      <c r="J31" s="8" t="s">
        <v>30</v>
      </c>
      <c r="K31" s="59">
        <v>915</v>
      </c>
      <c r="L31" s="10">
        <f>I31*K31</f>
        <v>-1830</v>
      </c>
      <c r="N31" s="9" t="s">
        <v>43</v>
      </c>
      <c r="O31" s="58">
        <v>-140</v>
      </c>
      <c r="P31" s="8" t="s">
        <v>25</v>
      </c>
      <c r="Q31" s="59">
        <v>3.65</v>
      </c>
      <c r="R31" s="10">
        <f>O31*Q31</f>
        <v>-511</v>
      </c>
      <c r="T31" s="9" t="s">
        <v>43</v>
      </c>
      <c r="U31" s="58">
        <v>-140</v>
      </c>
      <c r="V31" s="8" t="s">
        <v>25</v>
      </c>
      <c r="W31" s="59">
        <v>3.65</v>
      </c>
      <c r="X31" s="10">
        <f>U31*W31</f>
        <v>-511</v>
      </c>
    </row>
    <row r="32" spans="2:24" ht="15" x14ac:dyDescent="0.25">
      <c r="B32" s="9" t="s">
        <v>26</v>
      </c>
      <c r="C32" s="58">
        <v>-94</v>
      </c>
      <c r="D32" s="8" t="s">
        <v>25</v>
      </c>
      <c r="E32" s="59">
        <v>10</v>
      </c>
      <c r="F32" s="10">
        <f>C32*E32</f>
        <v>-940</v>
      </c>
      <c r="H32" s="9" t="s">
        <v>26</v>
      </c>
      <c r="I32" s="58">
        <v>-30</v>
      </c>
      <c r="J32" s="8" t="s">
        <v>25</v>
      </c>
      <c r="K32" s="59">
        <v>10</v>
      </c>
      <c r="L32" s="10">
        <f>I32*K32</f>
        <v>-300</v>
      </c>
      <c r="N32" s="9" t="s">
        <v>26</v>
      </c>
      <c r="O32" s="58">
        <v>-38</v>
      </c>
      <c r="P32" s="8" t="s">
        <v>25</v>
      </c>
      <c r="Q32" s="59">
        <v>10</v>
      </c>
      <c r="R32" s="10">
        <f>O32*Q32</f>
        <v>-380</v>
      </c>
      <c r="T32" s="9" t="s">
        <v>26</v>
      </c>
      <c r="U32" s="58">
        <v>-160</v>
      </c>
      <c r="V32" s="8" t="s">
        <v>25</v>
      </c>
      <c r="W32" s="59">
        <v>10</v>
      </c>
      <c r="X32" s="10">
        <f>U32*W32</f>
        <v>-1600</v>
      </c>
    </row>
    <row r="33" spans="2:24" ht="15" x14ac:dyDescent="0.25">
      <c r="B33" s="9" t="s">
        <v>27</v>
      </c>
      <c r="C33" s="58">
        <v>-60</v>
      </c>
      <c r="D33" s="8" t="s">
        <v>28</v>
      </c>
      <c r="E33" s="11"/>
      <c r="F33" s="10"/>
      <c r="H33" s="9" t="s">
        <v>44</v>
      </c>
      <c r="I33" s="58">
        <v>-15</v>
      </c>
      <c r="J33" s="8" t="s">
        <v>25</v>
      </c>
      <c r="K33" s="59">
        <v>16</v>
      </c>
      <c r="L33" s="10">
        <f>I33*K33</f>
        <v>-240</v>
      </c>
      <c r="N33" s="9" t="s">
        <v>27</v>
      </c>
      <c r="O33" s="58">
        <v>-35</v>
      </c>
      <c r="P33" s="8" t="s">
        <v>28</v>
      </c>
      <c r="Q33" s="11"/>
      <c r="R33" s="10"/>
      <c r="T33" s="9" t="s">
        <v>44</v>
      </c>
      <c r="U33" s="58">
        <v>-22</v>
      </c>
      <c r="V33" s="8" t="s">
        <v>25</v>
      </c>
      <c r="W33" s="59">
        <v>16</v>
      </c>
      <c r="X33" s="10">
        <f>U33*W33</f>
        <v>-352</v>
      </c>
    </row>
    <row r="34" spans="2:24" ht="15" x14ac:dyDescent="0.25">
      <c r="B34" s="9" t="s">
        <v>29</v>
      </c>
      <c r="C34" s="58">
        <v>-230</v>
      </c>
      <c r="D34" s="8" t="s">
        <v>30</v>
      </c>
      <c r="E34" s="59">
        <v>2.6</v>
      </c>
      <c r="F34" s="10">
        <f>C34*E34</f>
        <v>-598</v>
      </c>
      <c r="H34" s="9" t="s">
        <v>27</v>
      </c>
      <c r="I34" s="58">
        <v>-42</v>
      </c>
      <c r="J34" s="8" t="s">
        <v>28</v>
      </c>
      <c r="K34" s="11"/>
      <c r="L34" s="10"/>
      <c r="N34" s="9" t="s">
        <v>45</v>
      </c>
      <c r="O34" s="10"/>
      <c r="P34" s="8" t="s">
        <v>30</v>
      </c>
      <c r="Q34" s="10"/>
      <c r="R34" s="58">
        <v>-126</v>
      </c>
      <c r="T34" s="9" t="s">
        <v>65</v>
      </c>
      <c r="U34" s="58">
        <v>-73</v>
      </c>
      <c r="V34" s="8" t="s">
        <v>25</v>
      </c>
      <c r="W34" s="59">
        <v>9</v>
      </c>
      <c r="X34" s="10">
        <f>U34*W34</f>
        <v>-657</v>
      </c>
    </row>
    <row r="35" spans="2:24" ht="15" x14ac:dyDescent="0.25">
      <c r="B35" s="6" t="s">
        <v>31</v>
      </c>
      <c r="C35" s="7"/>
      <c r="D35" s="8" t="s">
        <v>16</v>
      </c>
      <c r="E35" s="7"/>
      <c r="F35" s="7">
        <f>SUM(F30:F34)</f>
        <v>-1862</v>
      </c>
      <c r="H35" s="9" t="s">
        <v>45</v>
      </c>
      <c r="I35" s="10"/>
      <c r="J35" s="8" t="s">
        <v>30</v>
      </c>
      <c r="K35" s="10"/>
      <c r="L35" s="58">
        <v>-633</v>
      </c>
      <c r="N35" s="9" t="s">
        <v>46</v>
      </c>
      <c r="O35" s="10"/>
      <c r="P35" s="8" t="s">
        <v>30</v>
      </c>
      <c r="Q35" s="10"/>
      <c r="R35" s="58">
        <v>-174</v>
      </c>
      <c r="T35" s="9" t="s">
        <v>45</v>
      </c>
      <c r="U35" s="10"/>
      <c r="V35" s="8" t="s">
        <v>30</v>
      </c>
      <c r="W35" s="10"/>
      <c r="X35" s="58">
        <v>-126</v>
      </c>
    </row>
    <row r="36" spans="2:24" ht="15" x14ac:dyDescent="0.25">
      <c r="B36" s="6" t="s">
        <v>32</v>
      </c>
      <c r="C36" s="7"/>
      <c r="D36" s="8" t="s">
        <v>16</v>
      </c>
      <c r="E36" s="7"/>
      <c r="F36" s="7">
        <f>SUM(F28,F35)</f>
        <v>12502</v>
      </c>
      <c r="H36" s="9" t="s">
        <v>46</v>
      </c>
      <c r="I36" s="10"/>
      <c r="J36" s="8" t="s">
        <v>30</v>
      </c>
      <c r="K36" s="10"/>
      <c r="L36" s="58">
        <v>-45</v>
      </c>
      <c r="N36" s="9" t="s">
        <v>56</v>
      </c>
      <c r="O36" s="10"/>
      <c r="P36" s="8" t="s">
        <v>30</v>
      </c>
      <c r="Q36" s="10"/>
      <c r="R36" s="58">
        <v>-28</v>
      </c>
      <c r="T36" s="9" t="s">
        <v>46</v>
      </c>
      <c r="U36" s="10"/>
      <c r="V36" s="8" t="s">
        <v>30</v>
      </c>
      <c r="W36" s="10"/>
      <c r="X36" s="58">
        <v>-174</v>
      </c>
    </row>
    <row r="37" spans="2:24" ht="15" x14ac:dyDescent="0.25">
      <c r="B37" s="9" t="s">
        <v>16</v>
      </c>
      <c r="C37" s="10"/>
      <c r="D37" s="8" t="s">
        <v>16</v>
      </c>
      <c r="E37" s="10"/>
      <c r="F37" s="10"/>
      <c r="H37" s="9" t="s">
        <v>29</v>
      </c>
      <c r="I37" s="58">
        <v>-169</v>
      </c>
      <c r="J37" s="8" t="s">
        <v>30</v>
      </c>
      <c r="K37" s="59">
        <v>2.6</v>
      </c>
      <c r="L37" s="10">
        <f>I37*K37</f>
        <v>-439.40000000000003</v>
      </c>
      <c r="N37" s="9" t="s">
        <v>57</v>
      </c>
      <c r="O37" s="10"/>
      <c r="P37" s="8" t="s">
        <v>30</v>
      </c>
      <c r="Q37" s="10"/>
      <c r="R37" s="58">
        <v>-39</v>
      </c>
      <c r="T37" s="9" t="s">
        <v>56</v>
      </c>
      <c r="U37" s="10"/>
      <c r="V37" s="8" t="s">
        <v>30</v>
      </c>
      <c r="W37" s="10"/>
      <c r="X37" s="58">
        <v>-28</v>
      </c>
    </row>
    <row r="38" spans="2:24" ht="15" x14ac:dyDescent="0.25">
      <c r="B38" s="6" t="s">
        <v>3</v>
      </c>
      <c r="C38" s="7"/>
      <c r="D38" s="8" t="s">
        <v>16</v>
      </c>
      <c r="E38" s="7"/>
      <c r="F38" s="7"/>
      <c r="H38" s="6" t="s">
        <v>31</v>
      </c>
      <c r="I38" s="7"/>
      <c r="J38" s="8" t="s">
        <v>16</v>
      </c>
      <c r="K38" s="7"/>
      <c r="L38" s="7">
        <f>SUM(L30:L37)</f>
        <v>-3487.4</v>
      </c>
      <c r="N38" s="6" t="s">
        <v>31</v>
      </c>
      <c r="O38" s="7"/>
      <c r="P38" s="8" t="s">
        <v>16</v>
      </c>
      <c r="Q38" s="7"/>
      <c r="R38" s="7">
        <f>SUM(R30:R37)</f>
        <v>-1258</v>
      </c>
      <c r="T38" s="9" t="s">
        <v>57</v>
      </c>
      <c r="U38" s="10"/>
      <c r="V38" s="8" t="s">
        <v>30</v>
      </c>
      <c r="W38" s="10"/>
      <c r="X38" s="58">
        <v>-39</v>
      </c>
    </row>
    <row r="39" spans="2:24" ht="15" x14ac:dyDescent="0.25">
      <c r="B39" s="9" t="s">
        <v>33</v>
      </c>
      <c r="C39" s="58">
        <v>-60</v>
      </c>
      <c r="D39" s="8" t="s">
        <v>16</v>
      </c>
      <c r="E39" s="58">
        <v>23</v>
      </c>
      <c r="F39" s="10">
        <f t="shared" ref="F39:F47" si="0">C39*E39</f>
        <v>-1380</v>
      </c>
      <c r="H39" s="6" t="s">
        <v>32</v>
      </c>
      <c r="I39" s="7"/>
      <c r="J39" s="8" t="s">
        <v>16</v>
      </c>
      <c r="K39" s="7"/>
      <c r="L39" s="7">
        <f>SUM(L28,L38)</f>
        <v>8242.6</v>
      </c>
      <c r="N39" s="6" t="s">
        <v>32</v>
      </c>
      <c r="O39" s="7"/>
      <c r="P39" s="8" t="s">
        <v>16</v>
      </c>
      <c r="Q39" s="7"/>
      <c r="R39" s="7">
        <f>SUM(R28,R38)</f>
        <v>8707</v>
      </c>
      <c r="T39" s="6" t="s">
        <v>31</v>
      </c>
      <c r="U39" s="7"/>
      <c r="V39" s="8" t="s">
        <v>16</v>
      </c>
      <c r="W39" s="7"/>
      <c r="X39" s="7">
        <f>SUM(X30:X38)</f>
        <v>-3487</v>
      </c>
    </row>
    <row r="40" spans="2:24" ht="15" x14ac:dyDescent="0.25">
      <c r="B40" s="9" t="s">
        <v>34</v>
      </c>
      <c r="C40" s="58">
        <v>-1</v>
      </c>
      <c r="D40" s="8" t="s">
        <v>16</v>
      </c>
      <c r="E40" s="58">
        <v>95</v>
      </c>
      <c r="F40" s="10">
        <f t="shared" si="0"/>
        <v>-95</v>
      </c>
      <c r="H40" s="9" t="s">
        <v>16</v>
      </c>
      <c r="I40" s="10"/>
      <c r="J40" s="8" t="s">
        <v>16</v>
      </c>
      <c r="K40" s="10"/>
      <c r="L40" s="10"/>
      <c r="N40" s="9" t="s">
        <v>16</v>
      </c>
      <c r="O40" s="10"/>
      <c r="P40" s="8" t="s">
        <v>16</v>
      </c>
      <c r="Q40" s="10"/>
      <c r="R40" s="10"/>
      <c r="T40" s="6" t="s">
        <v>32</v>
      </c>
      <c r="U40" s="7"/>
      <c r="V40" s="8" t="s">
        <v>16</v>
      </c>
      <c r="W40" s="7"/>
      <c r="X40" s="7">
        <f>SUM(X28,X39)</f>
        <v>6478</v>
      </c>
    </row>
    <row r="41" spans="2:24" ht="15" x14ac:dyDescent="0.25">
      <c r="B41" s="9" t="s">
        <v>35</v>
      </c>
      <c r="C41" s="60">
        <v>-0.33</v>
      </c>
      <c r="D41" s="8" t="s">
        <v>16</v>
      </c>
      <c r="E41" s="58">
        <v>333</v>
      </c>
      <c r="F41" s="10">
        <f t="shared" si="0"/>
        <v>-109.89</v>
      </c>
      <c r="H41" s="6" t="s">
        <v>3</v>
      </c>
      <c r="I41" s="7"/>
      <c r="J41" s="8" t="s">
        <v>16</v>
      </c>
      <c r="K41" s="7"/>
      <c r="L41" s="7"/>
      <c r="N41" s="6" t="s">
        <v>3</v>
      </c>
      <c r="O41" s="7"/>
      <c r="P41" s="8" t="s">
        <v>16</v>
      </c>
      <c r="Q41" s="7"/>
      <c r="R41" s="7"/>
      <c r="T41" s="9" t="s">
        <v>16</v>
      </c>
      <c r="U41" s="10"/>
      <c r="V41" s="8" t="s">
        <v>16</v>
      </c>
      <c r="W41" s="10"/>
      <c r="X41" s="10"/>
    </row>
    <row r="42" spans="2:24" ht="15" x14ac:dyDescent="0.25">
      <c r="B42" s="9" t="s">
        <v>36</v>
      </c>
      <c r="C42" s="58">
        <v>-5</v>
      </c>
      <c r="D42" s="8" t="s">
        <v>16</v>
      </c>
      <c r="E42" s="58">
        <v>225</v>
      </c>
      <c r="F42" s="10">
        <f t="shared" si="0"/>
        <v>-1125</v>
      </c>
      <c r="H42" s="9" t="s">
        <v>47</v>
      </c>
      <c r="I42" s="58">
        <v>-1</v>
      </c>
      <c r="J42" s="8" t="s">
        <v>16</v>
      </c>
      <c r="K42" s="58">
        <v>653</v>
      </c>
      <c r="L42" s="10">
        <f t="shared" ref="L42:L50" si="1">I42*K42</f>
        <v>-653</v>
      </c>
      <c r="N42" s="9" t="s">
        <v>47</v>
      </c>
      <c r="O42" s="58">
        <v>-1</v>
      </c>
      <c r="P42" s="8" t="s">
        <v>16</v>
      </c>
      <c r="Q42" s="58">
        <v>653</v>
      </c>
      <c r="R42" s="10">
        <f t="shared" ref="R42:R54" si="2">O42*Q42</f>
        <v>-653</v>
      </c>
      <c r="T42" s="6" t="s">
        <v>3</v>
      </c>
      <c r="U42" s="7"/>
      <c r="V42" s="8" t="s">
        <v>16</v>
      </c>
      <c r="W42" s="7"/>
      <c r="X42" s="7"/>
    </row>
    <row r="43" spans="2:24" ht="15" x14ac:dyDescent="0.25">
      <c r="B43" s="9" t="s">
        <v>37</v>
      </c>
      <c r="C43" s="58">
        <v>-5</v>
      </c>
      <c r="D43" s="8" t="s">
        <v>16</v>
      </c>
      <c r="E43" s="58">
        <v>170</v>
      </c>
      <c r="F43" s="10">
        <f t="shared" si="0"/>
        <v>-850</v>
      </c>
      <c r="H43" s="9" t="s">
        <v>33</v>
      </c>
      <c r="I43" s="58">
        <v>-42</v>
      </c>
      <c r="J43" s="8" t="s">
        <v>16</v>
      </c>
      <c r="K43" s="58">
        <v>18</v>
      </c>
      <c r="L43" s="10">
        <f t="shared" si="1"/>
        <v>-756</v>
      </c>
      <c r="N43" s="9" t="s">
        <v>33</v>
      </c>
      <c r="O43" s="58">
        <v>-35</v>
      </c>
      <c r="P43" s="8" t="s">
        <v>16</v>
      </c>
      <c r="Q43" s="58">
        <v>18</v>
      </c>
      <c r="R43" s="10">
        <f t="shared" si="2"/>
        <v>-630</v>
      </c>
      <c r="T43" s="9" t="s">
        <v>47</v>
      </c>
      <c r="U43" s="58">
        <v>-1</v>
      </c>
      <c r="V43" s="8" t="s">
        <v>16</v>
      </c>
      <c r="W43" s="58">
        <v>653</v>
      </c>
      <c r="X43" s="10">
        <f t="shared" ref="X43:X54" si="3">U43*W43</f>
        <v>-653</v>
      </c>
    </row>
    <row r="44" spans="2:24" ht="15" x14ac:dyDescent="0.25">
      <c r="B44" s="9" t="s">
        <v>38</v>
      </c>
      <c r="C44" s="58">
        <v>-5</v>
      </c>
      <c r="D44" s="8" t="s">
        <v>16</v>
      </c>
      <c r="E44" s="58">
        <v>710</v>
      </c>
      <c r="F44" s="10">
        <f t="shared" si="0"/>
        <v>-3550</v>
      </c>
      <c r="H44" s="9" t="s">
        <v>48</v>
      </c>
      <c r="I44" s="58">
        <v>-1</v>
      </c>
      <c r="J44" s="8" t="s">
        <v>16</v>
      </c>
      <c r="K44" s="58">
        <v>190</v>
      </c>
      <c r="L44" s="10">
        <f t="shared" si="1"/>
        <v>-190</v>
      </c>
      <c r="N44" s="9" t="s">
        <v>34</v>
      </c>
      <c r="O44" s="58">
        <v>-1</v>
      </c>
      <c r="P44" s="8" t="s">
        <v>16</v>
      </c>
      <c r="Q44" s="58">
        <v>95</v>
      </c>
      <c r="R44" s="10">
        <f t="shared" si="2"/>
        <v>-95</v>
      </c>
      <c r="T44" s="9" t="s">
        <v>34</v>
      </c>
      <c r="U44" s="58">
        <v>-1</v>
      </c>
      <c r="V44" s="8" t="s">
        <v>16</v>
      </c>
      <c r="W44" s="58">
        <v>95</v>
      </c>
      <c r="X44" s="10">
        <f t="shared" si="3"/>
        <v>-95</v>
      </c>
    </row>
    <row r="45" spans="2:24" ht="15" x14ac:dyDescent="0.25">
      <c r="B45" s="9" t="s">
        <v>88</v>
      </c>
      <c r="C45" s="58">
        <v>-1</v>
      </c>
      <c r="D45" s="8" t="s">
        <v>16</v>
      </c>
      <c r="E45" s="58">
        <v>1225</v>
      </c>
      <c r="F45" s="10">
        <f t="shared" si="0"/>
        <v>-1225</v>
      </c>
      <c r="H45" s="9" t="s">
        <v>49</v>
      </c>
      <c r="I45" s="58">
        <v>-1</v>
      </c>
      <c r="J45" s="8" t="s">
        <v>16</v>
      </c>
      <c r="K45" s="58">
        <v>475</v>
      </c>
      <c r="L45" s="10">
        <f t="shared" si="1"/>
        <v>-475</v>
      </c>
      <c r="N45" s="9" t="s">
        <v>58</v>
      </c>
      <c r="O45" s="58">
        <v>-1</v>
      </c>
      <c r="P45" s="8" t="s">
        <v>16</v>
      </c>
      <c r="Q45" s="58">
        <v>380</v>
      </c>
      <c r="R45" s="10">
        <f t="shared" si="2"/>
        <v>-380</v>
      </c>
      <c r="T45" s="9" t="s">
        <v>58</v>
      </c>
      <c r="U45" s="58">
        <v>-1</v>
      </c>
      <c r="V45" s="8" t="s">
        <v>16</v>
      </c>
      <c r="W45" s="58">
        <v>380</v>
      </c>
      <c r="X45" s="10">
        <f t="shared" si="3"/>
        <v>-380</v>
      </c>
    </row>
    <row r="46" spans="2:24" s="1" customFormat="1" ht="15" x14ac:dyDescent="0.25">
      <c r="B46" s="9" t="s">
        <v>89</v>
      </c>
      <c r="C46" s="58">
        <v>-3</v>
      </c>
      <c r="D46" s="8" t="s">
        <v>16</v>
      </c>
      <c r="E46" s="58">
        <v>125</v>
      </c>
      <c r="F46" s="10">
        <f t="shared" si="0"/>
        <v>-375</v>
      </c>
      <c r="H46" s="9" t="s">
        <v>50</v>
      </c>
      <c r="I46" s="58">
        <v>-2</v>
      </c>
      <c r="J46" s="8" t="s">
        <v>16</v>
      </c>
      <c r="K46" s="58">
        <v>140</v>
      </c>
      <c r="L46" s="10">
        <f t="shared" si="1"/>
        <v>-280</v>
      </c>
      <c r="N46" s="9" t="s">
        <v>50</v>
      </c>
      <c r="O46" s="58">
        <v>-3</v>
      </c>
      <c r="P46" s="8" t="s">
        <v>16</v>
      </c>
      <c r="Q46" s="58">
        <v>140</v>
      </c>
      <c r="R46" s="10">
        <f t="shared" si="2"/>
        <v>-420</v>
      </c>
      <c r="T46" s="9" t="s">
        <v>50</v>
      </c>
      <c r="U46" s="58">
        <v>-3</v>
      </c>
      <c r="V46" s="8" t="s">
        <v>16</v>
      </c>
      <c r="W46" s="58">
        <v>140</v>
      </c>
      <c r="X46" s="10">
        <f t="shared" si="3"/>
        <v>-420</v>
      </c>
    </row>
    <row r="47" spans="2:24" s="1" customFormat="1" ht="15" x14ac:dyDescent="0.25">
      <c r="B47" s="9" t="s">
        <v>90</v>
      </c>
      <c r="C47" s="58">
        <v>-150</v>
      </c>
      <c r="D47" s="8" t="s">
        <v>16</v>
      </c>
      <c r="E47" s="58">
        <v>7</v>
      </c>
      <c r="F47" s="10">
        <f t="shared" si="0"/>
        <v>-1050</v>
      </c>
      <c r="H47" s="9" t="s">
        <v>51</v>
      </c>
      <c r="I47" s="58">
        <v>-1</v>
      </c>
      <c r="J47" s="8" t="s">
        <v>16</v>
      </c>
      <c r="K47" s="58">
        <v>1762</v>
      </c>
      <c r="L47" s="10">
        <f t="shared" si="1"/>
        <v>-1762</v>
      </c>
      <c r="N47" s="9" t="s">
        <v>59</v>
      </c>
      <c r="O47" s="58">
        <v>-1</v>
      </c>
      <c r="P47" s="8" t="s">
        <v>16</v>
      </c>
      <c r="Q47" s="58">
        <v>818</v>
      </c>
      <c r="R47" s="10">
        <f t="shared" si="2"/>
        <v>-818</v>
      </c>
      <c r="T47" s="9" t="s">
        <v>59</v>
      </c>
      <c r="U47" s="58">
        <v>-1</v>
      </c>
      <c r="V47" s="8" t="s">
        <v>16</v>
      </c>
      <c r="W47" s="58">
        <v>818</v>
      </c>
      <c r="X47" s="10">
        <f t="shared" si="3"/>
        <v>-818</v>
      </c>
    </row>
    <row r="48" spans="2:24" ht="15" x14ac:dyDescent="0.25">
      <c r="B48" s="9" t="s">
        <v>39</v>
      </c>
      <c r="C48" s="10"/>
      <c r="D48" s="8" t="s">
        <v>16</v>
      </c>
      <c r="E48" s="10"/>
      <c r="F48" s="58">
        <v>-750</v>
      </c>
      <c r="H48" s="9" t="s">
        <v>88</v>
      </c>
      <c r="I48" s="58">
        <v>-1</v>
      </c>
      <c r="J48" s="8" t="s">
        <v>16</v>
      </c>
      <c r="K48" s="58">
        <v>1225</v>
      </c>
      <c r="L48" s="10">
        <f t="shared" si="1"/>
        <v>-1225</v>
      </c>
      <c r="N48" s="9" t="s">
        <v>60</v>
      </c>
      <c r="O48" s="58">
        <v>-1</v>
      </c>
      <c r="P48" s="8" t="s">
        <v>16</v>
      </c>
      <c r="Q48" s="58">
        <v>372</v>
      </c>
      <c r="R48" s="10">
        <f t="shared" si="2"/>
        <v>-372</v>
      </c>
      <c r="T48" s="9" t="s">
        <v>60</v>
      </c>
      <c r="U48" s="58">
        <v>-1</v>
      </c>
      <c r="V48" s="8" t="s">
        <v>16</v>
      </c>
      <c r="W48" s="58">
        <v>372</v>
      </c>
      <c r="X48" s="10">
        <f t="shared" si="3"/>
        <v>-372</v>
      </c>
    </row>
    <row r="49" spans="2:24" ht="15" x14ac:dyDescent="0.25">
      <c r="B49" s="6" t="s">
        <v>40</v>
      </c>
      <c r="C49" s="7"/>
      <c r="D49" s="8" t="s">
        <v>16</v>
      </c>
      <c r="E49" s="7"/>
      <c r="F49" s="7">
        <f>SUM(F39:F48)</f>
        <v>-10509.89</v>
      </c>
      <c r="H49" s="9" t="s">
        <v>89</v>
      </c>
      <c r="I49" s="58">
        <v>-2</v>
      </c>
      <c r="J49" s="8" t="s">
        <v>16</v>
      </c>
      <c r="K49" s="58">
        <v>125</v>
      </c>
      <c r="L49" s="10">
        <f t="shared" si="1"/>
        <v>-250</v>
      </c>
      <c r="N49" s="9" t="s">
        <v>61</v>
      </c>
      <c r="O49" s="58">
        <v>-5900</v>
      </c>
      <c r="P49" s="8" t="s">
        <v>16</v>
      </c>
      <c r="Q49" s="61">
        <v>0.11</v>
      </c>
      <c r="R49" s="10">
        <f t="shared" si="2"/>
        <v>-649</v>
      </c>
      <c r="T49" s="9" t="s">
        <v>61</v>
      </c>
      <c r="U49" s="58">
        <v>-5900</v>
      </c>
      <c r="V49" s="8" t="s">
        <v>16</v>
      </c>
      <c r="W49" s="61">
        <v>0.11</v>
      </c>
      <c r="X49" s="10">
        <f t="shared" si="3"/>
        <v>-649</v>
      </c>
    </row>
    <row r="50" spans="2:24" ht="15" x14ac:dyDescent="0.25">
      <c r="B50" s="9" t="s">
        <v>41</v>
      </c>
      <c r="C50" s="10"/>
      <c r="D50" s="8" t="s">
        <v>16</v>
      </c>
      <c r="E50" s="10"/>
      <c r="F50" s="10">
        <f>SUM(F36,F49)</f>
        <v>1992.1100000000006</v>
      </c>
      <c r="H50" s="9" t="s">
        <v>90</v>
      </c>
      <c r="I50" s="58">
        <v>-70</v>
      </c>
      <c r="J50" s="8" t="s">
        <v>16</v>
      </c>
      <c r="K50" s="58">
        <v>7</v>
      </c>
      <c r="L50" s="10">
        <f t="shared" si="1"/>
        <v>-490</v>
      </c>
      <c r="N50" s="9" t="s">
        <v>62</v>
      </c>
      <c r="O50" s="60">
        <v>-6.2</v>
      </c>
      <c r="P50" s="8" t="s">
        <v>16</v>
      </c>
      <c r="Q50" s="58">
        <v>90</v>
      </c>
      <c r="R50" s="10">
        <f t="shared" si="2"/>
        <v>-558</v>
      </c>
      <c r="T50" s="9" t="s">
        <v>62</v>
      </c>
      <c r="U50" s="60">
        <v>-6.2</v>
      </c>
      <c r="V50" s="8" t="s">
        <v>16</v>
      </c>
      <c r="W50" s="58">
        <v>90</v>
      </c>
      <c r="X50" s="10">
        <f t="shared" si="3"/>
        <v>-558</v>
      </c>
    </row>
    <row r="51" spans="2:24" ht="15" x14ac:dyDescent="0.25">
      <c r="B51" s="1"/>
      <c r="H51" s="9" t="s">
        <v>39</v>
      </c>
      <c r="I51" s="10"/>
      <c r="J51" s="8" t="s">
        <v>16</v>
      </c>
      <c r="K51" s="10"/>
      <c r="L51" s="58">
        <v>-750</v>
      </c>
      <c r="N51" s="9" t="s">
        <v>63</v>
      </c>
      <c r="O51" s="58">
        <v>-1</v>
      </c>
      <c r="P51" s="8" t="s">
        <v>16</v>
      </c>
      <c r="Q51" s="58">
        <v>229</v>
      </c>
      <c r="R51" s="10">
        <f t="shared" si="2"/>
        <v>-229</v>
      </c>
      <c r="T51" s="9" t="s">
        <v>63</v>
      </c>
      <c r="U51" s="58">
        <v>-1</v>
      </c>
      <c r="V51" s="8" t="s">
        <v>16</v>
      </c>
      <c r="W51" s="58">
        <v>229</v>
      </c>
      <c r="X51" s="10">
        <f t="shared" si="3"/>
        <v>-229</v>
      </c>
    </row>
    <row r="52" spans="2:24" ht="15" x14ac:dyDescent="0.25">
      <c r="H52" s="6" t="s">
        <v>52</v>
      </c>
      <c r="I52" s="7"/>
      <c r="J52" s="8" t="s">
        <v>16</v>
      </c>
      <c r="K52" s="7"/>
      <c r="L52" s="7">
        <f>SUM(L42:L51)</f>
        <v>-6831</v>
      </c>
      <c r="N52" s="9" t="s">
        <v>88</v>
      </c>
      <c r="O52" s="58">
        <v>-1</v>
      </c>
      <c r="P52" s="8" t="s">
        <v>16</v>
      </c>
      <c r="Q52" s="58">
        <v>1225</v>
      </c>
      <c r="R52" s="10">
        <f t="shared" si="2"/>
        <v>-1225</v>
      </c>
      <c r="T52" s="9" t="s">
        <v>88</v>
      </c>
      <c r="U52" s="58">
        <v>-1</v>
      </c>
      <c r="V52" s="8" t="s">
        <v>16</v>
      </c>
      <c r="W52" s="58">
        <v>1225</v>
      </c>
      <c r="X52" s="10">
        <f t="shared" si="3"/>
        <v>-1225</v>
      </c>
    </row>
    <row r="53" spans="2:24" ht="15" x14ac:dyDescent="0.25">
      <c r="H53" s="9" t="s">
        <v>41</v>
      </c>
      <c r="I53" s="10"/>
      <c r="J53" s="8" t="s">
        <v>16</v>
      </c>
      <c r="K53" s="10"/>
      <c r="L53" s="10">
        <f>SUM(L39,L52)</f>
        <v>1411.6000000000004</v>
      </c>
      <c r="N53" s="9" t="s">
        <v>89</v>
      </c>
      <c r="O53" s="58">
        <v>-2</v>
      </c>
      <c r="P53" s="8" t="s">
        <v>16</v>
      </c>
      <c r="Q53" s="58">
        <v>125</v>
      </c>
      <c r="R53" s="10">
        <f t="shared" si="2"/>
        <v>-250</v>
      </c>
      <c r="T53" s="9" t="s">
        <v>89</v>
      </c>
      <c r="U53" s="58">
        <v>-2</v>
      </c>
      <c r="V53" s="8" t="s">
        <v>16</v>
      </c>
      <c r="W53" s="58">
        <v>125</v>
      </c>
      <c r="X53" s="10">
        <f t="shared" si="3"/>
        <v>-250</v>
      </c>
    </row>
    <row r="54" spans="2:24" ht="15" x14ac:dyDescent="0.25">
      <c r="N54" s="9" t="s">
        <v>90</v>
      </c>
      <c r="O54" s="58">
        <v>-75</v>
      </c>
      <c r="P54" s="8" t="s">
        <v>16</v>
      </c>
      <c r="Q54" s="58">
        <v>7</v>
      </c>
      <c r="R54" s="10">
        <f t="shared" si="2"/>
        <v>-525</v>
      </c>
      <c r="T54" s="9" t="s">
        <v>90</v>
      </c>
      <c r="U54" s="58">
        <v>-75</v>
      </c>
      <c r="V54" s="8" t="s">
        <v>16</v>
      </c>
      <c r="W54" s="58">
        <v>7</v>
      </c>
      <c r="X54" s="10">
        <f t="shared" si="3"/>
        <v>-525</v>
      </c>
    </row>
    <row r="55" spans="2:24" ht="15" x14ac:dyDescent="0.25">
      <c r="F55" s="14"/>
      <c r="N55" s="9" t="s">
        <v>39</v>
      </c>
      <c r="O55" s="10"/>
      <c r="P55" s="8" t="s">
        <v>16</v>
      </c>
      <c r="Q55" s="10"/>
      <c r="R55" s="58">
        <v>-750</v>
      </c>
      <c r="T55" s="9" t="s">
        <v>39</v>
      </c>
      <c r="U55" s="10"/>
      <c r="V55" s="8" t="s">
        <v>16</v>
      </c>
      <c r="W55" s="10"/>
      <c r="X55" s="58">
        <v>-750</v>
      </c>
    </row>
    <row r="56" spans="2:24" ht="15" x14ac:dyDescent="0.25">
      <c r="N56" s="6" t="s">
        <v>40</v>
      </c>
      <c r="O56" s="7"/>
      <c r="P56" s="8" t="s">
        <v>16</v>
      </c>
      <c r="Q56" s="7"/>
      <c r="R56" s="7">
        <f>SUM(R42:R55)</f>
        <v>-7554</v>
      </c>
      <c r="T56" s="6" t="s">
        <v>40</v>
      </c>
      <c r="U56" s="7"/>
      <c r="V56" s="8" t="s">
        <v>16</v>
      </c>
      <c r="W56" s="7"/>
      <c r="X56" s="7">
        <f>SUM(X43:X55)</f>
        <v>-6924</v>
      </c>
    </row>
    <row r="57" spans="2:24" ht="15" x14ac:dyDescent="0.25">
      <c r="N57" s="9" t="s">
        <v>41</v>
      </c>
      <c r="O57" s="10"/>
      <c r="P57" s="8" t="s">
        <v>16</v>
      </c>
      <c r="Q57" s="10"/>
      <c r="R57" s="10">
        <f>SUM(R39,R56)</f>
        <v>1153</v>
      </c>
      <c r="T57" s="9" t="s">
        <v>41</v>
      </c>
      <c r="U57" s="10"/>
      <c r="V57" s="8" t="s">
        <v>16</v>
      </c>
      <c r="W57" s="10"/>
      <c r="X57" s="10">
        <f>SUM(X40,X56)</f>
        <v>-446</v>
      </c>
    </row>
    <row r="60" spans="2:24" x14ac:dyDescent="0.2">
      <c r="L60" s="14"/>
    </row>
  </sheetData>
  <sheetProtection sheet="1" objects="1" scenarios="1"/>
  <mergeCells count="2">
    <mergeCell ref="C6:F6"/>
    <mergeCell ref="C12:F12"/>
  </mergeCells>
  <pageMargins left="0.7" right="0.7" top="0.75" bottom="0.75" header="0.3" footer="0.3"/>
  <pageSetup paperSize="9" scale="41" orientation="landscape" r:id="rId1"/>
  <ignoredErrors>
    <ignoredError sqref="D8:D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52F3-DD06-4A4D-B734-ED5AF9A8F15B}">
  <sheetPr>
    <tabColor rgb="FF00B050"/>
    <pageSetUpPr fitToPage="1"/>
  </sheetPr>
  <dimension ref="B2:X55"/>
  <sheetViews>
    <sheetView showGridLines="0" zoomScaleNormal="100" workbookViewId="0">
      <selection activeCell="F9" sqref="F9"/>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93</v>
      </c>
      <c r="D2" s="1"/>
    </row>
    <row r="5" spans="2:8" x14ac:dyDescent="0.2">
      <c r="B5" s="17" t="s">
        <v>67</v>
      </c>
      <c r="C5" s="18" t="s">
        <v>69</v>
      </c>
      <c r="D5" s="18" t="s">
        <v>70</v>
      </c>
      <c r="E5" s="18" t="s">
        <v>68</v>
      </c>
      <c r="F5" s="18" t="s">
        <v>66</v>
      </c>
      <c r="G5" s="18" t="s">
        <v>82</v>
      </c>
    </row>
    <row r="6" spans="2:8" x14ac:dyDescent="0.2">
      <c r="B6" s="17"/>
      <c r="C6" s="71" t="s">
        <v>81</v>
      </c>
      <c r="D6" s="72"/>
      <c r="E6" s="72"/>
      <c r="F6" s="73"/>
      <c r="G6" s="23" t="s">
        <v>83</v>
      </c>
    </row>
    <row r="7" spans="2:8" x14ac:dyDescent="0.2">
      <c r="B7" s="18" t="s">
        <v>86</v>
      </c>
      <c r="C7" s="19">
        <f>-E7-D7+F7</f>
        <v>12067.7</v>
      </c>
      <c r="D7" s="19">
        <f>F46</f>
        <v>-7740.5</v>
      </c>
      <c r="E7" s="19">
        <f>F35</f>
        <v>-1679.2</v>
      </c>
      <c r="F7" s="20">
        <f>X54</f>
        <v>2648</v>
      </c>
      <c r="G7" s="21">
        <f>C7/C27</f>
        <v>1.2837978723404255</v>
      </c>
    </row>
    <row r="8" spans="2:8" x14ac:dyDescent="0.2">
      <c r="B8" s="18" t="s">
        <v>85</v>
      </c>
      <c r="C8" s="19">
        <f>-E8-D8+F8</f>
        <v>13441.7</v>
      </c>
      <c r="D8" s="19">
        <f>D7</f>
        <v>-7740.5</v>
      </c>
      <c r="E8" s="19">
        <f>E7</f>
        <v>-1679.2</v>
      </c>
      <c r="F8" s="20">
        <f>R54</f>
        <v>4022</v>
      </c>
      <c r="G8" s="21">
        <f>C8/C27</f>
        <v>1.429968085106383</v>
      </c>
    </row>
    <row r="9" spans="2:8" x14ac:dyDescent="0.2">
      <c r="B9" s="18" t="s">
        <v>84</v>
      </c>
      <c r="C9" s="19">
        <f>-E9-D9+F9</f>
        <v>12419.7</v>
      </c>
      <c r="D9" s="19">
        <f>D8</f>
        <v>-7740.5</v>
      </c>
      <c r="E9" s="19">
        <f>E8</f>
        <v>-1679.2</v>
      </c>
      <c r="F9" s="57">
        <v>3000</v>
      </c>
      <c r="G9" s="21">
        <f>C9/C27</f>
        <v>1.3212446808510638</v>
      </c>
    </row>
    <row r="10" spans="2:8" x14ac:dyDescent="0.2">
      <c r="B10" s="18"/>
      <c r="C10" s="18"/>
      <c r="D10" s="18"/>
      <c r="E10" s="18"/>
      <c r="F10" s="18"/>
      <c r="G10" s="18"/>
    </row>
    <row r="11" spans="2:8" x14ac:dyDescent="0.2">
      <c r="B11" s="17" t="s">
        <v>1</v>
      </c>
      <c r="C11" s="18" t="s">
        <v>69</v>
      </c>
      <c r="D11" s="18" t="s">
        <v>70</v>
      </c>
      <c r="E11" s="18" t="s">
        <v>68</v>
      </c>
      <c r="F11" s="18" t="s">
        <v>66</v>
      </c>
      <c r="G11" s="18" t="s">
        <v>82</v>
      </c>
    </row>
    <row r="12" spans="2:8" x14ac:dyDescent="0.2">
      <c r="B12" s="17"/>
      <c r="C12" s="71" t="s">
        <v>81</v>
      </c>
      <c r="D12" s="72"/>
      <c r="E12" s="72"/>
      <c r="F12" s="73"/>
      <c r="G12" s="23" t="s">
        <v>83</v>
      </c>
    </row>
    <row r="13" spans="2:8" x14ac:dyDescent="0.2">
      <c r="B13" s="18" t="s">
        <v>86</v>
      </c>
      <c r="C13" s="19">
        <f>-E13-D13+F13</f>
        <v>11041.8</v>
      </c>
      <c r="D13" s="19">
        <f>L49</f>
        <v>-4909</v>
      </c>
      <c r="E13" s="19">
        <f>L38</f>
        <v>-3484.8</v>
      </c>
      <c r="F13" s="20">
        <f>X54</f>
        <v>2648</v>
      </c>
      <c r="G13" s="21">
        <f>C13/I27</f>
        <v>0.96857894736842098</v>
      </c>
    </row>
    <row r="14" spans="2:8" x14ac:dyDescent="0.2">
      <c r="B14" s="18" t="s">
        <v>85</v>
      </c>
      <c r="C14" s="19">
        <f>-E14-D14+F14</f>
        <v>12415.8</v>
      </c>
      <c r="D14" s="19">
        <f>D13</f>
        <v>-4909</v>
      </c>
      <c r="E14" s="19">
        <f>E13</f>
        <v>-3484.8</v>
      </c>
      <c r="F14" s="20">
        <f>R54</f>
        <v>4022</v>
      </c>
      <c r="G14" s="21">
        <f>C14/I27</f>
        <v>1.0891052631578946</v>
      </c>
    </row>
    <row r="15" spans="2:8" x14ac:dyDescent="0.2">
      <c r="B15" s="18" t="s">
        <v>84</v>
      </c>
      <c r="C15" s="19">
        <f>-E15-D15+F15</f>
        <v>11393.8</v>
      </c>
      <c r="D15" s="19">
        <f>D14</f>
        <v>-4909</v>
      </c>
      <c r="E15" s="19">
        <f>E14</f>
        <v>-3484.8</v>
      </c>
      <c r="F15" s="57">
        <v>3000</v>
      </c>
      <c r="G15" s="21">
        <f>C15/I27</f>
        <v>0.99945614035087715</v>
      </c>
    </row>
    <row r="16" spans="2:8" x14ac:dyDescent="0.2">
      <c r="E16" s="15"/>
      <c r="F16" s="15"/>
      <c r="G16" s="15"/>
      <c r="H16" s="16"/>
    </row>
    <row r="17" spans="2:24" ht="15" x14ac:dyDescent="0.25">
      <c r="B17" s="2" t="s">
        <v>4</v>
      </c>
      <c r="C17" s="2"/>
      <c r="D17" s="2"/>
      <c r="E17" s="2"/>
      <c r="F17" s="2"/>
      <c r="G17" s="2"/>
      <c r="H17" s="2" t="s">
        <v>42</v>
      </c>
      <c r="I17" s="2"/>
      <c r="J17" s="2"/>
      <c r="K17" s="2"/>
      <c r="L17" s="2"/>
      <c r="N17" s="2" t="s">
        <v>53</v>
      </c>
      <c r="O17" s="2"/>
      <c r="P17" s="2"/>
      <c r="Q17" s="2"/>
      <c r="R17" s="2"/>
      <c r="T17" s="2" t="s">
        <v>53</v>
      </c>
      <c r="U17" s="2"/>
      <c r="V17" s="2"/>
      <c r="W17" s="2"/>
      <c r="X17" s="2"/>
    </row>
    <row r="18" spans="2:24" ht="15" x14ac:dyDescent="0.25">
      <c r="B18" s="3" t="s">
        <v>5</v>
      </c>
      <c r="C18" s="3" t="s">
        <v>71</v>
      </c>
      <c r="D18" s="2"/>
      <c r="E18" s="2"/>
      <c r="F18" s="2"/>
      <c r="G18" s="2"/>
      <c r="H18" s="3" t="s">
        <v>5</v>
      </c>
      <c r="I18" s="3" t="s">
        <v>71</v>
      </c>
      <c r="J18" s="2"/>
      <c r="K18" s="2"/>
      <c r="L18" s="2"/>
      <c r="N18" s="3" t="s">
        <v>5</v>
      </c>
      <c r="O18" s="3" t="s">
        <v>79</v>
      </c>
      <c r="P18" s="2"/>
      <c r="Q18" s="2"/>
      <c r="R18" s="2"/>
      <c r="T18" s="3" t="s">
        <v>5</v>
      </c>
      <c r="U18" s="3" t="s">
        <v>79</v>
      </c>
      <c r="V18" s="2"/>
      <c r="W18" s="2"/>
      <c r="X18" s="2"/>
    </row>
    <row r="19" spans="2:24" ht="15" x14ac:dyDescent="0.25">
      <c r="B19" s="3" t="s">
        <v>6</v>
      </c>
      <c r="C19" s="3" t="s">
        <v>7</v>
      </c>
      <c r="D19" s="2"/>
      <c r="E19" s="2"/>
      <c r="F19" s="2"/>
      <c r="G19" s="2"/>
      <c r="H19" s="3" t="s">
        <v>6</v>
      </c>
      <c r="I19" s="3" t="s">
        <v>7</v>
      </c>
      <c r="J19" s="2"/>
      <c r="K19" s="2"/>
      <c r="L19" s="2"/>
      <c r="N19" s="3" t="s">
        <v>6</v>
      </c>
      <c r="O19" s="3" t="s">
        <v>7</v>
      </c>
      <c r="P19" s="2"/>
      <c r="Q19" s="2"/>
      <c r="R19" s="2"/>
      <c r="T19" s="3" t="s">
        <v>6</v>
      </c>
      <c r="U19" s="3" t="s">
        <v>7</v>
      </c>
      <c r="V19" s="2"/>
      <c r="W19" s="2"/>
      <c r="X19" s="2"/>
    </row>
    <row r="20" spans="2:24" ht="15" x14ac:dyDescent="0.25">
      <c r="B20" s="3" t="s">
        <v>8</v>
      </c>
      <c r="C20" s="3" t="s">
        <v>9</v>
      </c>
      <c r="D20" s="2"/>
      <c r="E20" s="2"/>
      <c r="F20" s="2"/>
      <c r="G20" s="2"/>
      <c r="H20" s="3" t="s">
        <v>8</v>
      </c>
      <c r="I20" s="3" t="s">
        <v>9</v>
      </c>
      <c r="J20" s="2"/>
      <c r="K20" s="2"/>
      <c r="L20" s="2"/>
      <c r="N20" s="3" t="s">
        <v>8</v>
      </c>
      <c r="O20" s="3" t="s">
        <v>9</v>
      </c>
      <c r="P20" s="2"/>
      <c r="Q20" s="2"/>
      <c r="R20" s="2"/>
      <c r="T20" s="3" t="s">
        <v>8</v>
      </c>
      <c r="U20" s="3" t="s">
        <v>9</v>
      </c>
      <c r="V20" s="2"/>
      <c r="W20" s="2"/>
      <c r="X20" s="2"/>
    </row>
    <row r="21" spans="2:24" ht="15" x14ac:dyDescent="0.25">
      <c r="B21" s="3" t="s">
        <v>10</v>
      </c>
      <c r="C21" s="3" t="s">
        <v>73</v>
      </c>
      <c r="D21" s="2"/>
      <c r="E21" s="2"/>
      <c r="F21" s="2"/>
      <c r="G21" s="2"/>
      <c r="H21" s="3" t="s">
        <v>10</v>
      </c>
      <c r="I21" s="3" t="s">
        <v>73</v>
      </c>
      <c r="J21" s="2"/>
      <c r="K21" s="2"/>
      <c r="L21" s="2"/>
      <c r="N21" s="3" t="s">
        <v>10</v>
      </c>
      <c r="O21" s="3" t="s">
        <v>73</v>
      </c>
      <c r="P21" s="2"/>
      <c r="Q21" s="2"/>
      <c r="R21" s="2"/>
      <c r="T21" s="3" t="s">
        <v>10</v>
      </c>
      <c r="U21" s="3" t="s">
        <v>73</v>
      </c>
      <c r="V21" s="2"/>
      <c r="W21" s="2"/>
      <c r="X21" s="2"/>
    </row>
    <row r="22" spans="2:24" ht="15" x14ac:dyDescent="0.25">
      <c r="B22" s="3" t="s">
        <v>12</v>
      </c>
      <c r="C22" s="3" t="s">
        <v>13</v>
      </c>
      <c r="D22" s="2"/>
      <c r="E22" s="2"/>
      <c r="F22" s="2"/>
      <c r="G22" s="2"/>
      <c r="H22" s="3" t="s">
        <v>12</v>
      </c>
      <c r="I22" s="3" t="s">
        <v>13</v>
      </c>
      <c r="J22" s="2"/>
      <c r="K22" s="2"/>
      <c r="L22" s="2"/>
      <c r="N22" s="3" t="s">
        <v>12</v>
      </c>
      <c r="O22" s="3" t="s">
        <v>13</v>
      </c>
      <c r="P22" s="2"/>
      <c r="Q22" s="2"/>
      <c r="R22" s="2"/>
      <c r="T22" s="3" t="s">
        <v>12</v>
      </c>
      <c r="U22" s="3" t="s">
        <v>64</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14</v>
      </c>
      <c r="C24" s="5" t="s">
        <v>15</v>
      </c>
      <c r="D24" s="5" t="s">
        <v>16</v>
      </c>
      <c r="E24" s="5" t="s">
        <v>17</v>
      </c>
      <c r="F24" s="5" t="s">
        <v>18</v>
      </c>
      <c r="H24" s="4" t="s">
        <v>14</v>
      </c>
      <c r="I24" s="5" t="s">
        <v>15</v>
      </c>
      <c r="J24" s="5" t="s">
        <v>16</v>
      </c>
      <c r="K24" s="5" t="s">
        <v>17</v>
      </c>
      <c r="L24" s="5" t="s">
        <v>18</v>
      </c>
      <c r="N24" s="4" t="s">
        <v>14</v>
      </c>
      <c r="O24" s="5" t="s">
        <v>15</v>
      </c>
      <c r="P24" s="5" t="s">
        <v>16</v>
      </c>
      <c r="Q24" s="5" t="s">
        <v>17</v>
      </c>
      <c r="R24" s="5" t="s">
        <v>18</v>
      </c>
      <c r="T24" s="4" t="s">
        <v>14</v>
      </c>
      <c r="U24" s="5" t="s">
        <v>15</v>
      </c>
      <c r="V24" s="5" t="s">
        <v>16</v>
      </c>
      <c r="W24" s="5" t="s">
        <v>17</v>
      </c>
      <c r="X24" s="5" t="s">
        <v>18</v>
      </c>
    </row>
    <row r="25" spans="2:24" ht="15" x14ac:dyDescent="0.25">
      <c r="B25" s="6" t="s">
        <v>19</v>
      </c>
      <c r="C25" s="7"/>
      <c r="D25" s="8" t="s">
        <v>16</v>
      </c>
      <c r="E25" s="7"/>
      <c r="F25" s="7"/>
      <c r="H25" s="6" t="s">
        <v>19</v>
      </c>
      <c r="I25" s="7"/>
      <c r="J25" s="8" t="s">
        <v>16</v>
      </c>
      <c r="K25" s="7"/>
      <c r="L25" s="7"/>
      <c r="N25" s="6" t="s">
        <v>19</v>
      </c>
      <c r="O25" s="7"/>
      <c r="P25" s="8" t="s">
        <v>16</v>
      </c>
      <c r="Q25" s="7"/>
      <c r="R25" s="7"/>
      <c r="T25" s="6" t="s">
        <v>19</v>
      </c>
      <c r="U25" s="7"/>
      <c r="V25" s="8" t="s">
        <v>16</v>
      </c>
      <c r="W25" s="7"/>
      <c r="X25" s="7"/>
    </row>
    <row r="26" spans="2:24" ht="15" x14ac:dyDescent="0.25">
      <c r="B26" s="9" t="s">
        <v>20</v>
      </c>
      <c r="C26" s="10">
        <v>9900</v>
      </c>
      <c r="D26" s="8" t="s">
        <v>21</v>
      </c>
      <c r="E26" s="11"/>
      <c r="F26" s="10"/>
      <c r="H26" s="9" t="s">
        <v>20</v>
      </c>
      <c r="I26" s="10">
        <v>12000</v>
      </c>
      <c r="J26" s="8" t="s">
        <v>21</v>
      </c>
      <c r="K26" s="11"/>
      <c r="L26" s="10"/>
      <c r="N26" s="9" t="s">
        <v>54</v>
      </c>
      <c r="O26" s="58">
        <v>6600</v>
      </c>
      <c r="P26" s="8" t="s">
        <v>25</v>
      </c>
      <c r="Q26" s="59">
        <v>1.4</v>
      </c>
      <c r="R26" s="10">
        <f>O26*Q26</f>
        <v>9240</v>
      </c>
      <c r="T26" s="9" t="s">
        <v>54</v>
      </c>
      <c r="U26" s="58">
        <v>6600</v>
      </c>
      <c r="V26" s="8" t="s">
        <v>25</v>
      </c>
      <c r="W26" s="59">
        <v>1.4</v>
      </c>
      <c r="X26" s="10">
        <f>U26*W26</f>
        <v>9240</v>
      </c>
    </row>
    <row r="27" spans="2:24" ht="15" x14ac:dyDescent="0.25">
      <c r="B27" s="9" t="s">
        <v>22</v>
      </c>
      <c r="C27" s="58">
        <v>9400</v>
      </c>
      <c r="D27" s="8" t="s">
        <v>21</v>
      </c>
      <c r="E27" s="11">
        <v>1.33</v>
      </c>
      <c r="F27" s="10">
        <f>C27*E27</f>
        <v>12502</v>
      </c>
      <c r="H27" s="9" t="s">
        <v>22</v>
      </c>
      <c r="I27" s="58">
        <v>11400</v>
      </c>
      <c r="J27" s="8" t="s">
        <v>21</v>
      </c>
      <c r="K27" s="11">
        <v>1.02</v>
      </c>
      <c r="L27" s="10">
        <f>I27*K27</f>
        <v>11628</v>
      </c>
      <c r="N27" s="9" t="s">
        <v>55</v>
      </c>
      <c r="O27" s="58">
        <v>3500</v>
      </c>
      <c r="P27" s="8" t="s">
        <v>25</v>
      </c>
      <c r="Q27" s="59">
        <v>0.55000000000000004</v>
      </c>
      <c r="R27" s="10">
        <f>O27*Q27</f>
        <v>1925.0000000000002</v>
      </c>
      <c r="T27" s="9" t="s">
        <v>55</v>
      </c>
      <c r="U27" s="58">
        <v>3500</v>
      </c>
      <c r="V27" s="8" t="s">
        <v>25</v>
      </c>
      <c r="W27" s="59">
        <v>0.55000000000000004</v>
      </c>
      <c r="X27" s="10">
        <f>U27*W27</f>
        <v>1925.0000000000002</v>
      </c>
    </row>
    <row r="28" spans="2:24" ht="15" x14ac:dyDescent="0.25">
      <c r="B28" s="6" t="s">
        <v>2</v>
      </c>
      <c r="C28" s="7"/>
      <c r="D28" s="8" t="s">
        <v>16</v>
      </c>
      <c r="E28" s="7"/>
      <c r="F28" s="7">
        <f>SUM(F26:F27)</f>
        <v>12502</v>
      </c>
      <c r="H28" s="6" t="s">
        <v>2</v>
      </c>
      <c r="I28" s="7"/>
      <c r="J28" s="8" t="s">
        <v>16</v>
      </c>
      <c r="K28" s="7"/>
      <c r="L28" s="7">
        <f>SUM(L26:L27)</f>
        <v>11628</v>
      </c>
      <c r="N28" s="6" t="s">
        <v>2</v>
      </c>
      <c r="O28" s="7"/>
      <c r="P28" s="8" t="s">
        <v>16</v>
      </c>
      <c r="Q28" s="7"/>
      <c r="R28" s="7">
        <f>SUM(R26:R27)</f>
        <v>11165</v>
      </c>
      <c r="T28" s="6" t="s">
        <v>2</v>
      </c>
      <c r="U28" s="7"/>
      <c r="V28" s="8" t="s">
        <v>16</v>
      </c>
      <c r="W28" s="7"/>
      <c r="X28" s="7">
        <f>SUM(X26:X27)</f>
        <v>11165</v>
      </c>
    </row>
    <row r="29" spans="2:24" ht="15" x14ac:dyDescent="0.25">
      <c r="B29" s="9" t="s">
        <v>16</v>
      </c>
      <c r="C29" s="10"/>
      <c r="D29" s="8" t="s">
        <v>16</v>
      </c>
      <c r="E29" s="10"/>
      <c r="F29" s="10"/>
      <c r="H29" s="9" t="s">
        <v>16</v>
      </c>
      <c r="I29" s="10"/>
      <c r="J29" s="8" t="s">
        <v>16</v>
      </c>
      <c r="K29" s="10"/>
      <c r="L29" s="10"/>
      <c r="N29" s="9" t="s">
        <v>16</v>
      </c>
      <c r="O29" s="10"/>
      <c r="P29" s="8" t="s">
        <v>16</v>
      </c>
      <c r="Q29" s="10"/>
      <c r="R29" s="10"/>
      <c r="T29" s="9" t="s">
        <v>16</v>
      </c>
      <c r="U29" s="10"/>
      <c r="V29" s="8" t="s">
        <v>16</v>
      </c>
      <c r="W29" s="10"/>
      <c r="X29" s="10"/>
    </row>
    <row r="30" spans="2:24" ht="15" x14ac:dyDescent="0.25">
      <c r="B30" s="6" t="s">
        <v>23</v>
      </c>
      <c r="C30" s="7"/>
      <c r="D30" s="8" t="s">
        <v>16</v>
      </c>
      <c r="E30" s="7"/>
      <c r="F30" s="7"/>
      <c r="H30" s="6" t="s">
        <v>23</v>
      </c>
      <c r="I30" s="7"/>
      <c r="J30" s="8" t="s">
        <v>16</v>
      </c>
      <c r="K30" s="7"/>
      <c r="L30" s="7"/>
      <c r="N30" s="6" t="s">
        <v>23</v>
      </c>
      <c r="O30" s="7"/>
      <c r="P30" s="8" t="s">
        <v>16</v>
      </c>
      <c r="Q30" s="7"/>
      <c r="R30" s="7"/>
      <c r="T30" s="6" t="s">
        <v>23</v>
      </c>
      <c r="U30" s="7"/>
      <c r="V30" s="8" t="s">
        <v>16</v>
      </c>
      <c r="W30" s="7"/>
      <c r="X30" s="7"/>
    </row>
    <row r="31" spans="2:24" ht="15" x14ac:dyDescent="0.25">
      <c r="B31" s="9" t="s">
        <v>24</v>
      </c>
      <c r="C31" s="58">
        <v>-9</v>
      </c>
      <c r="D31" s="8" t="s">
        <v>25</v>
      </c>
      <c r="E31" s="59">
        <v>36</v>
      </c>
      <c r="F31" s="10">
        <f>C31*E31</f>
        <v>-324</v>
      </c>
      <c r="H31" s="9" t="s">
        <v>43</v>
      </c>
      <c r="I31" s="58">
        <v>-2</v>
      </c>
      <c r="J31" s="8" t="s">
        <v>30</v>
      </c>
      <c r="K31" s="59">
        <v>915</v>
      </c>
      <c r="L31" s="10">
        <f>I31*K31</f>
        <v>-1830</v>
      </c>
      <c r="N31" s="9" t="s">
        <v>43</v>
      </c>
      <c r="O31" s="58">
        <v>-140</v>
      </c>
      <c r="P31" s="8" t="s">
        <v>25</v>
      </c>
      <c r="Q31" s="59">
        <v>3.65</v>
      </c>
      <c r="R31" s="10">
        <f>O31*Q31</f>
        <v>-511</v>
      </c>
      <c r="T31" s="9" t="s">
        <v>43</v>
      </c>
      <c r="U31" s="58">
        <v>-140</v>
      </c>
      <c r="V31" s="8" t="s">
        <v>25</v>
      </c>
      <c r="W31" s="59">
        <v>3.65</v>
      </c>
      <c r="X31" s="10">
        <f>U31*W31</f>
        <v>-511</v>
      </c>
    </row>
    <row r="32" spans="2:24" ht="15" x14ac:dyDescent="0.25">
      <c r="B32" s="9" t="s">
        <v>26</v>
      </c>
      <c r="C32" s="58">
        <v>-83</v>
      </c>
      <c r="D32" s="8" t="s">
        <v>25</v>
      </c>
      <c r="E32" s="59">
        <v>10</v>
      </c>
      <c r="F32" s="10">
        <f>C32*E32</f>
        <v>-830</v>
      </c>
      <c r="H32" s="9" t="s">
        <v>26</v>
      </c>
      <c r="I32" s="58">
        <v>-30</v>
      </c>
      <c r="J32" s="8" t="s">
        <v>25</v>
      </c>
      <c r="K32" s="59">
        <v>10</v>
      </c>
      <c r="L32" s="10">
        <f>I32*K32</f>
        <v>-300</v>
      </c>
      <c r="N32" s="9" t="s">
        <v>26</v>
      </c>
      <c r="O32" s="58">
        <v>-41</v>
      </c>
      <c r="P32" s="8" t="s">
        <v>25</v>
      </c>
      <c r="Q32" s="59">
        <v>10</v>
      </c>
      <c r="R32" s="10">
        <f>O32*Q32</f>
        <v>-410</v>
      </c>
      <c r="T32" s="9" t="s">
        <v>26</v>
      </c>
      <c r="U32" s="58">
        <v>-146</v>
      </c>
      <c r="V32" s="8" t="s">
        <v>25</v>
      </c>
      <c r="W32" s="59">
        <v>10</v>
      </c>
      <c r="X32" s="10">
        <f>U32*W32</f>
        <v>-1460</v>
      </c>
    </row>
    <row r="33" spans="2:24" ht="15" x14ac:dyDescent="0.25">
      <c r="B33" s="9" t="s">
        <v>27</v>
      </c>
      <c r="C33" s="58">
        <v>-60</v>
      </c>
      <c r="D33" s="8" t="s">
        <v>28</v>
      </c>
      <c r="E33" s="11"/>
      <c r="F33" s="10"/>
      <c r="H33" s="9" t="s">
        <v>44</v>
      </c>
      <c r="I33" s="58">
        <v>-15</v>
      </c>
      <c r="J33" s="8" t="s">
        <v>25</v>
      </c>
      <c r="K33" s="59">
        <v>16</v>
      </c>
      <c r="L33" s="10">
        <f>I33*K33</f>
        <v>-240</v>
      </c>
      <c r="N33" s="9" t="s">
        <v>27</v>
      </c>
      <c r="O33" s="58">
        <v>-30</v>
      </c>
      <c r="P33" s="8" t="s">
        <v>28</v>
      </c>
      <c r="Q33" s="11"/>
      <c r="R33" s="10"/>
      <c r="T33" s="9" t="s">
        <v>44</v>
      </c>
      <c r="U33" s="58">
        <v>-24</v>
      </c>
      <c r="V33" s="8" t="s">
        <v>25</v>
      </c>
      <c r="W33" s="59">
        <v>16</v>
      </c>
      <c r="X33" s="10">
        <f>U33*W33</f>
        <v>-384</v>
      </c>
    </row>
    <row r="34" spans="2:24" ht="15" x14ac:dyDescent="0.25">
      <c r="B34" s="9" t="s">
        <v>29</v>
      </c>
      <c r="C34" s="58">
        <v>-202</v>
      </c>
      <c r="D34" s="8" t="s">
        <v>30</v>
      </c>
      <c r="E34" s="59">
        <v>2.6</v>
      </c>
      <c r="F34" s="10">
        <f>C34*E34</f>
        <v>-525.20000000000005</v>
      </c>
      <c r="H34" s="9" t="s">
        <v>27</v>
      </c>
      <c r="I34" s="58">
        <v>-35</v>
      </c>
      <c r="J34" s="8" t="s">
        <v>28</v>
      </c>
      <c r="K34" s="11"/>
      <c r="L34" s="10"/>
      <c r="N34" s="9" t="s">
        <v>45</v>
      </c>
      <c r="O34" s="10"/>
      <c r="P34" s="8" t="s">
        <v>30</v>
      </c>
      <c r="Q34" s="10"/>
      <c r="R34" s="58">
        <v>-126</v>
      </c>
      <c r="T34" s="9" t="s">
        <v>65</v>
      </c>
      <c r="U34" s="58">
        <v>-60</v>
      </c>
      <c r="V34" s="8" t="s">
        <v>25</v>
      </c>
      <c r="W34" s="59">
        <v>9</v>
      </c>
      <c r="X34" s="10">
        <f>U34*W34</f>
        <v>-540</v>
      </c>
    </row>
    <row r="35" spans="2:24" ht="15" x14ac:dyDescent="0.25">
      <c r="B35" s="6" t="s">
        <v>31</v>
      </c>
      <c r="C35" s="7"/>
      <c r="D35" s="8" t="s">
        <v>16</v>
      </c>
      <c r="E35" s="7"/>
      <c r="F35" s="7">
        <f>SUM(F30:F34)</f>
        <v>-1679.2</v>
      </c>
      <c r="H35" s="9" t="s">
        <v>45</v>
      </c>
      <c r="I35" s="10"/>
      <c r="J35" s="8" t="s">
        <v>30</v>
      </c>
      <c r="K35" s="10"/>
      <c r="L35" s="58">
        <v>-633</v>
      </c>
      <c r="N35" s="9" t="s">
        <v>46</v>
      </c>
      <c r="O35" s="10"/>
      <c r="P35" s="8" t="s">
        <v>30</v>
      </c>
      <c r="Q35" s="10"/>
      <c r="R35" s="58">
        <v>-174</v>
      </c>
      <c r="T35" s="9" t="s">
        <v>45</v>
      </c>
      <c r="U35" s="10"/>
      <c r="V35" s="8" t="s">
        <v>30</v>
      </c>
      <c r="W35" s="10"/>
      <c r="X35" s="58">
        <v>-126</v>
      </c>
    </row>
    <row r="36" spans="2:24" ht="15" x14ac:dyDescent="0.25">
      <c r="B36" s="6" t="s">
        <v>32</v>
      </c>
      <c r="C36" s="7"/>
      <c r="D36" s="8" t="s">
        <v>16</v>
      </c>
      <c r="E36" s="7"/>
      <c r="F36" s="7">
        <f>SUM(F28,F35)</f>
        <v>10822.8</v>
      </c>
      <c r="H36" s="9" t="s">
        <v>46</v>
      </c>
      <c r="I36" s="10"/>
      <c r="J36" s="8" t="s">
        <v>30</v>
      </c>
      <c r="K36" s="10"/>
      <c r="L36" s="58">
        <v>-45</v>
      </c>
      <c r="N36" s="9" t="s">
        <v>56</v>
      </c>
      <c r="O36" s="10"/>
      <c r="P36" s="8" t="s">
        <v>30</v>
      </c>
      <c r="Q36" s="10"/>
      <c r="R36" s="58">
        <v>-28</v>
      </c>
      <c r="T36" s="9" t="s">
        <v>46</v>
      </c>
      <c r="U36" s="10"/>
      <c r="V36" s="8" t="s">
        <v>30</v>
      </c>
      <c r="W36" s="10"/>
      <c r="X36" s="58">
        <v>-174</v>
      </c>
    </row>
    <row r="37" spans="2:24" ht="15" x14ac:dyDescent="0.25">
      <c r="B37" s="9" t="s">
        <v>16</v>
      </c>
      <c r="C37" s="10"/>
      <c r="D37" s="8" t="s">
        <v>16</v>
      </c>
      <c r="E37" s="10"/>
      <c r="F37" s="10"/>
      <c r="H37" s="9" t="s">
        <v>29</v>
      </c>
      <c r="I37" s="58">
        <v>-168</v>
      </c>
      <c r="J37" s="8" t="s">
        <v>30</v>
      </c>
      <c r="K37" s="59">
        <v>2.6</v>
      </c>
      <c r="L37" s="10">
        <f>I37*K37</f>
        <v>-436.8</v>
      </c>
      <c r="N37" s="9" t="s">
        <v>57</v>
      </c>
      <c r="O37" s="10"/>
      <c r="P37" s="8" t="s">
        <v>30</v>
      </c>
      <c r="Q37" s="10"/>
      <c r="R37" s="58">
        <v>-39</v>
      </c>
      <c r="T37" s="9" t="s">
        <v>56</v>
      </c>
      <c r="U37" s="10"/>
      <c r="V37" s="8" t="s">
        <v>30</v>
      </c>
      <c r="W37" s="10"/>
      <c r="X37" s="58">
        <v>-28</v>
      </c>
    </row>
    <row r="38" spans="2:24" ht="15" x14ac:dyDescent="0.25">
      <c r="B38" s="6" t="s">
        <v>3</v>
      </c>
      <c r="C38" s="7"/>
      <c r="D38" s="8" t="s">
        <v>16</v>
      </c>
      <c r="E38" s="7"/>
      <c r="F38" s="7"/>
      <c r="H38" s="6" t="s">
        <v>31</v>
      </c>
      <c r="I38" s="7"/>
      <c r="J38" s="8" t="s">
        <v>16</v>
      </c>
      <c r="K38" s="7"/>
      <c r="L38" s="7">
        <f>SUM(L30:L37)</f>
        <v>-3484.8</v>
      </c>
      <c r="N38" s="6" t="s">
        <v>31</v>
      </c>
      <c r="O38" s="7"/>
      <c r="P38" s="8" t="s">
        <v>16</v>
      </c>
      <c r="Q38" s="7"/>
      <c r="R38" s="7">
        <f>SUM(R30:R37)</f>
        <v>-1288</v>
      </c>
      <c r="T38" s="9" t="s">
        <v>57</v>
      </c>
      <c r="U38" s="10"/>
      <c r="V38" s="8" t="s">
        <v>30</v>
      </c>
      <c r="W38" s="10"/>
      <c r="X38" s="58">
        <v>-39</v>
      </c>
    </row>
    <row r="39" spans="2:24" ht="15" x14ac:dyDescent="0.25">
      <c r="B39" s="9" t="s">
        <v>33</v>
      </c>
      <c r="C39" s="58">
        <v>-60</v>
      </c>
      <c r="D39" s="8" t="s">
        <v>16</v>
      </c>
      <c r="E39" s="58">
        <v>25</v>
      </c>
      <c r="F39" s="10">
        <f t="shared" ref="F39:F44" si="0">C39*E39</f>
        <v>-1500</v>
      </c>
      <c r="H39" s="6" t="s">
        <v>32</v>
      </c>
      <c r="I39" s="7"/>
      <c r="J39" s="8" t="s">
        <v>16</v>
      </c>
      <c r="K39" s="7"/>
      <c r="L39" s="7">
        <f>SUM(L28,L38)</f>
        <v>8143.2</v>
      </c>
      <c r="N39" s="6" t="s">
        <v>32</v>
      </c>
      <c r="O39" s="7"/>
      <c r="P39" s="8" t="s">
        <v>16</v>
      </c>
      <c r="Q39" s="7"/>
      <c r="R39" s="7">
        <f>SUM(R28,R38)</f>
        <v>9877</v>
      </c>
      <c r="T39" s="6" t="s">
        <v>31</v>
      </c>
      <c r="U39" s="7"/>
      <c r="V39" s="8" t="s">
        <v>16</v>
      </c>
      <c r="W39" s="7"/>
      <c r="X39" s="7">
        <f>SUM(X30:X38)</f>
        <v>-3262</v>
      </c>
    </row>
    <row r="40" spans="2:24" ht="15" x14ac:dyDescent="0.25">
      <c r="B40" s="9" t="s">
        <v>34</v>
      </c>
      <c r="C40" s="58">
        <v>-1</v>
      </c>
      <c r="D40" s="8" t="s">
        <v>16</v>
      </c>
      <c r="E40" s="58">
        <v>100</v>
      </c>
      <c r="F40" s="10">
        <f t="shared" si="0"/>
        <v>-100</v>
      </c>
      <c r="H40" s="9" t="s">
        <v>16</v>
      </c>
      <c r="I40" s="10"/>
      <c r="J40" s="8" t="s">
        <v>16</v>
      </c>
      <c r="K40" s="10"/>
      <c r="L40" s="10"/>
      <c r="N40" s="9" t="s">
        <v>16</v>
      </c>
      <c r="O40" s="10"/>
      <c r="P40" s="8" t="s">
        <v>16</v>
      </c>
      <c r="Q40" s="10"/>
      <c r="R40" s="10"/>
      <c r="T40" s="6" t="s">
        <v>32</v>
      </c>
      <c r="U40" s="7"/>
      <c r="V40" s="8" t="s">
        <v>16</v>
      </c>
      <c r="W40" s="7"/>
      <c r="X40" s="7">
        <f>SUM(X28,X39)</f>
        <v>7903</v>
      </c>
    </row>
    <row r="41" spans="2:24" ht="15" x14ac:dyDescent="0.25">
      <c r="B41" s="9" t="s">
        <v>35</v>
      </c>
      <c r="C41" s="60">
        <v>-0.33</v>
      </c>
      <c r="D41" s="8" t="s">
        <v>16</v>
      </c>
      <c r="E41" s="58">
        <v>350</v>
      </c>
      <c r="F41" s="10">
        <f t="shared" si="0"/>
        <v>-115.5</v>
      </c>
      <c r="H41" s="6" t="s">
        <v>3</v>
      </c>
      <c r="I41" s="7"/>
      <c r="J41" s="8" t="s">
        <v>16</v>
      </c>
      <c r="K41" s="7"/>
      <c r="L41" s="7"/>
      <c r="N41" s="6" t="s">
        <v>3</v>
      </c>
      <c r="O41" s="7"/>
      <c r="P41" s="8" t="s">
        <v>16</v>
      </c>
      <c r="Q41" s="7"/>
      <c r="R41" s="7"/>
      <c r="T41" s="9" t="s">
        <v>16</v>
      </c>
      <c r="U41" s="10"/>
      <c r="V41" s="8" t="s">
        <v>16</v>
      </c>
      <c r="W41" s="10"/>
      <c r="X41" s="10"/>
    </row>
    <row r="42" spans="2:24" ht="15" x14ac:dyDescent="0.25">
      <c r="B42" s="9" t="s">
        <v>36</v>
      </c>
      <c r="C42" s="58">
        <v>-5</v>
      </c>
      <c r="D42" s="8" t="s">
        <v>16</v>
      </c>
      <c r="E42" s="58">
        <v>225</v>
      </c>
      <c r="F42" s="10">
        <f t="shared" si="0"/>
        <v>-1125</v>
      </c>
      <c r="H42" s="9" t="s">
        <v>47</v>
      </c>
      <c r="I42" s="58">
        <v>-1</v>
      </c>
      <c r="J42" s="8" t="s">
        <v>16</v>
      </c>
      <c r="K42" s="58">
        <v>725</v>
      </c>
      <c r="L42" s="10">
        <f t="shared" ref="L42:L47" si="1">I42*K42</f>
        <v>-725</v>
      </c>
      <c r="N42" s="9" t="s">
        <v>47</v>
      </c>
      <c r="O42" s="58">
        <v>-1</v>
      </c>
      <c r="P42" s="8" t="s">
        <v>16</v>
      </c>
      <c r="Q42" s="58">
        <v>725</v>
      </c>
      <c r="R42" s="10">
        <f t="shared" ref="R42:R51" si="2">O42*Q42</f>
        <v>-725</v>
      </c>
      <c r="T42" s="6" t="s">
        <v>3</v>
      </c>
      <c r="U42" s="7"/>
      <c r="V42" s="8" t="s">
        <v>16</v>
      </c>
      <c r="W42" s="7"/>
      <c r="X42" s="7"/>
    </row>
    <row r="43" spans="2:24" ht="15" x14ac:dyDescent="0.25">
      <c r="B43" s="9" t="s">
        <v>37</v>
      </c>
      <c r="C43" s="58">
        <v>-5</v>
      </c>
      <c r="D43" s="8" t="s">
        <v>16</v>
      </c>
      <c r="E43" s="58">
        <v>170</v>
      </c>
      <c r="F43" s="10">
        <f t="shared" si="0"/>
        <v>-850</v>
      </c>
      <c r="H43" s="9" t="s">
        <v>33</v>
      </c>
      <c r="I43" s="58">
        <v>-35</v>
      </c>
      <c r="J43" s="8" t="s">
        <v>16</v>
      </c>
      <c r="K43" s="58">
        <v>20</v>
      </c>
      <c r="L43" s="10">
        <f t="shared" si="1"/>
        <v>-700</v>
      </c>
      <c r="N43" s="9" t="s">
        <v>33</v>
      </c>
      <c r="O43" s="58">
        <v>-30</v>
      </c>
      <c r="P43" s="8" t="s">
        <v>16</v>
      </c>
      <c r="Q43" s="58">
        <v>20</v>
      </c>
      <c r="R43" s="10">
        <f t="shared" si="2"/>
        <v>-600</v>
      </c>
      <c r="T43" s="9" t="s">
        <v>47</v>
      </c>
      <c r="U43" s="58">
        <v>-1</v>
      </c>
      <c r="V43" s="8" t="s">
        <v>16</v>
      </c>
      <c r="W43" s="58">
        <v>725</v>
      </c>
      <c r="X43" s="10">
        <f t="shared" ref="X43:X51" si="3">U43*W43</f>
        <v>-725</v>
      </c>
    </row>
    <row r="44" spans="2:24" ht="15" x14ac:dyDescent="0.25">
      <c r="B44" s="9" t="s">
        <v>38</v>
      </c>
      <c r="C44" s="58">
        <v>-5</v>
      </c>
      <c r="D44" s="8" t="s">
        <v>16</v>
      </c>
      <c r="E44" s="58">
        <v>660</v>
      </c>
      <c r="F44" s="10">
        <f t="shared" si="0"/>
        <v>-3300</v>
      </c>
      <c r="H44" s="9" t="s">
        <v>48</v>
      </c>
      <c r="I44" s="58">
        <v>-1</v>
      </c>
      <c r="J44" s="8" t="s">
        <v>16</v>
      </c>
      <c r="K44" s="58">
        <v>200</v>
      </c>
      <c r="L44" s="10">
        <f t="shared" si="1"/>
        <v>-200</v>
      </c>
      <c r="N44" s="9" t="s">
        <v>34</v>
      </c>
      <c r="O44" s="58">
        <v>-1</v>
      </c>
      <c r="P44" s="8" t="s">
        <v>16</v>
      </c>
      <c r="Q44" s="58">
        <v>100</v>
      </c>
      <c r="R44" s="10">
        <f t="shared" si="2"/>
        <v>-100</v>
      </c>
      <c r="T44" s="9" t="s">
        <v>34</v>
      </c>
      <c r="U44" s="58">
        <v>-1</v>
      </c>
      <c r="V44" s="8" t="s">
        <v>16</v>
      </c>
      <c r="W44" s="58">
        <v>100</v>
      </c>
      <c r="X44" s="10">
        <f t="shared" si="3"/>
        <v>-100</v>
      </c>
    </row>
    <row r="45" spans="2:24" ht="15" x14ac:dyDescent="0.25">
      <c r="B45" s="9" t="s">
        <v>39</v>
      </c>
      <c r="C45" s="10"/>
      <c r="D45" s="8" t="s">
        <v>16</v>
      </c>
      <c r="E45" s="10"/>
      <c r="F45" s="58">
        <v>-750</v>
      </c>
      <c r="H45" s="9" t="s">
        <v>49</v>
      </c>
      <c r="I45" s="58">
        <v>-1</v>
      </c>
      <c r="J45" s="8" t="s">
        <v>16</v>
      </c>
      <c r="K45" s="58">
        <v>500</v>
      </c>
      <c r="L45" s="10">
        <f t="shared" si="1"/>
        <v>-500</v>
      </c>
      <c r="N45" s="9" t="s">
        <v>58</v>
      </c>
      <c r="O45" s="58">
        <v>-1</v>
      </c>
      <c r="P45" s="8" t="s">
        <v>16</v>
      </c>
      <c r="Q45" s="58">
        <v>400</v>
      </c>
      <c r="R45" s="10">
        <f t="shared" si="2"/>
        <v>-400</v>
      </c>
      <c r="T45" s="9" t="s">
        <v>58</v>
      </c>
      <c r="U45" s="58">
        <v>-1</v>
      </c>
      <c r="V45" s="8" t="s">
        <v>16</v>
      </c>
      <c r="W45" s="58">
        <v>400</v>
      </c>
      <c r="X45" s="10">
        <f t="shared" si="3"/>
        <v>-400</v>
      </c>
    </row>
    <row r="46" spans="2:24" s="1" customFormat="1" ht="15" x14ac:dyDescent="0.25">
      <c r="B46" s="6" t="s">
        <v>40</v>
      </c>
      <c r="C46" s="7"/>
      <c r="D46" s="8" t="s">
        <v>16</v>
      </c>
      <c r="E46" s="7"/>
      <c r="F46" s="7">
        <f>SUM(F39:F45)</f>
        <v>-7740.5</v>
      </c>
      <c r="H46" s="9" t="s">
        <v>50</v>
      </c>
      <c r="I46" s="58">
        <v>-2</v>
      </c>
      <c r="J46" s="8" t="s">
        <v>16</v>
      </c>
      <c r="K46" s="58">
        <v>140</v>
      </c>
      <c r="L46" s="10">
        <f t="shared" si="1"/>
        <v>-280</v>
      </c>
      <c r="N46" s="9" t="s">
        <v>50</v>
      </c>
      <c r="O46" s="58">
        <v>-3</v>
      </c>
      <c r="P46" s="8" t="s">
        <v>16</v>
      </c>
      <c r="Q46" s="58">
        <v>140</v>
      </c>
      <c r="R46" s="10">
        <f t="shared" si="2"/>
        <v>-420</v>
      </c>
      <c r="T46" s="9" t="s">
        <v>50</v>
      </c>
      <c r="U46" s="58">
        <v>-3</v>
      </c>
      <c r="V46" s="8" t="s">
        <v>16</v>
      </c>
      <c r="W46" s="58">
        <v>140</v>
      </c>
      <c r="X46" s="10">
        <f t="shared" si="3"/>
        <v>-420</v>
      </c>
    </row>
    <row r="47" spans="2:24" s="1" customFormat="1" ht="15" x14ac:dyDescent="0.25">
      <c r="B47" s="9" t="s">
        <v>41</v>
      </c>
      <c r="C47" s="10"/>
      <c r="D47" s="8" t="s">
        <v>16</v>
      </c>
      <c r="E47" s="10"/>
      <c r="F47" s="10">
        <f>SUM(F36,F46)</f>
        <v>3082.2999999999993</v>
      </c>
      <c r="H47" s="9" t="s">
        <v>51</v>
      </c>
      <c r="I47" s="58">
        <v>-1</v>
      </c>
      <c r="J47" s="8" t="s">
        <v>16</v>
      </c>
      <c r="K47" s="58">
        <v>1754</v>
      </c>
      <c r="L47" s="10">
        <f t="shared" si="1"/>
        <v>-1754</v>
      </c>
      <c r="N47" s="9" t="s">
        <v>59</v>
      </c>
      <c r="O47" s="58">
        <v>-1</v>
      </c>
      <c r="P47" s="8" t="s">
        <v>16</v>
      </c>
      <c r="Q47" s="58">
        <v>866</v>
      </c>
      <c r="R47" s="10">
        <f t="shared" si="2"/>
        <v>-866</v>
      </c>
      <c r="T47" s="9" t="s">
        <v>59</v>
      </c>
      <c r="U47" s="58">
        <v>-1</v>
      </c>
      <c r="V47" s="8" t="s">
        <v>16</v>
      </c>
      <c r="W47" s="58">
        <v>866</v>
      </c>
      <c r="X47" s="10">
        <f t="shared" si="3"/>
        <v>-866</v>
      </c>
    </row>
    <row r="48" spans="2:24" ht="15" x14ac:dyDescent="0.25">
      <c r="H48" s="9" t="s">
        <v>39</v>
      </c>
      <c r="I48" s="10"/>
      <c r="J48" s="8" t="s">
        <v>16</v>
      </c>
      <c r="K48" s="10"/>
      <c r="L48" s="58">
        <v>-750</v>
      </c>
      <c r="N48" s="9" t="s">
        <v>60</v>
      </c>
      <c r="O48" s="58">
        <v>-1</v>
      </c>
      <c r="P48" s="8" t="s">
        <v>16</v>
      </c>
      <c r="Q48" s="58">
        <v>394</v>
      </c>
      <c r="R48" s="10">
        <f t="shared" si="2"/>
        <v>-394</v>
      </c>
      <c r="T48" s="9" t="s">
        <v>60</v>
      </c>
      <c r="U48" s="58">
        <v>-1</v>
      </c>
      <c r="V48" s="8" t="s">
        <v>16</v>
      </c>
      <c r="W48" s="58">
        <v>394</v>
      </c>
      <c r="X48" s="10">
        <f t="shared" si="3"/>
        <v>-394</v>
      </c>
    </row>
    <row r="49" spans="6:24" ht="15" x14ac:dyDescent="0.25">
      <c r="H49" s="6" t="s">
        <v>52</v>
      </c>
      <c r="I49" s="7"/>
      <c r="J49" s="8" t="s">
        <v>16</v>
      </c>
      <c r="K49" s="7"/>
      <c r="L49" s="7">
        <f>SUM(L42:L48)</f>
        <v>-4909</v>
      </c>
      <c r="N49" s="9" t="s">
        <v>61</v>
      </c>
      <c r="O49" s="58">
        <v>-6600</v>
      </c>
      <c r="P49" s="8" t="s">
        <v>16</v>
      </c>
      <c r="Q49" s="61">
        <v>0.11</v>
      </c>
      <c r="R49" s="10">
        <f t="shared" si="2"/>
        <v>-726</v>
      </c>
      <c r="T49" s="9" t="s">
        <v>61</v>
      </c>
      <c r="U49" s="58">
        <v>-6600</v>
      </c>
      <c r="V49" s="8" t="s">
        <v>16</v>
      </c>
      <c r="W49" s="61">
        <v>0.11</v>
      </c>
      <c r="X49" s="10">
        <f t="shared" si="3"/>
        <v>-726</v>
      </c>
    </row>
    <row r="50" spans="6:24" ht="15" x14ac:dyDescent="0.25">
      <c r="F50" s="14"/>
      <c r="H50" s="9" t="s">
        <v>41</v>
      </c>
      <c r="I50" s="10"/>
      <c r="J50" s="8" t="s">
        <v>16</v>
      </c>
      <c r="K50" s="10"/>
      <c r="L50" s="10">
        <f>SUM(L39,L49)</f>
        <v>3234.2</v>
      </c>
      <c r="N50" s="9" t="s">
        <v>62</v>
      </c>
      <c r="O50" s="60">
        <v>-7</v>
      </c>
      <c r="P50" s="8" t="s">
        <v>16</v>
      </c>
      <c r="Q50" s="58">
        <v>90</v>
      </c>
      <c r="R50" s="10">
        <f t="shared" si="2"/>
        <v>-630</v>
      </c>
      <c r="T50" s="9" t="s">
        <v>62</v>
      </c>
      <c r="U50" s="60">
        <v>-7</v>
      </c>
      <c r="V50" s="8" t="s">
        <v>16</v>
      </c>
      <c r="W50" s="58">
        <v>90</v>
      </c>
      <c r="X50" s="10">
        <f t="shared" si="3"/>
        <v>-630</v>
      </c>
    </row>
    <row r="51" spans="6:24" ht="15" x14ac:dyDescent="0.25">
      <c r="N51" s="9" t="s">
        <v>63</v>
      </c>
      <c r="O51" s="58">
        <v>-1</v>
      </c>
      <c r="P51" s="8" t="s">
        <v>16</v>
      </c>
      <c r="Q51" s="58">
        <v>244</v>
      </c>
      <c r="R51" s="10">
        <f t="shared" si="2"/>
        <v>-244</v>
      </c>
      <c r="T51" s="9" t="s">
        <v>63</v>
      </c>
      <c r="U51" s="58">
        <v>-1</v>
      </c>
      <c r="V51" s="8" t="s">
        <v>16</v>
      </c>
      <c r="W51" s="58">
        <v>244</v>
      </c>
      <c r="X51" s="10">
        <f t="shared" si="3"/>
        <v>-244</v>
      </c>
    </row>
    <row r="52" spans="6:24" ht="15" x14ac:dyDescent="0.25">
      <c r="N52" s="9" t="s">
        <v>39</v>
      </c>
      <c r="O52" s="10"/>
      <c r="P52" s="8" t="s">
        <v>16</v>
      </c>
      <c r="Q52" s="10"/>
      <c r="R52" s="58">
        <v>-750</v>
      </c>
      <c r="T52" s="9" t="s">
        <v>39</v>
      </c>
      <c r="U52" s="10"/>
      <c r="V52" s="8" t="s">
        <v>16</v>
      </c>
      <c r="W52" s="10"/>
      <c r="X52" s="58">
        <v>-750</v>
      </c>
    </row>
    <row r="53" spans="6:24" ht="15" x14ac:dyDescent="0.25">
      <c r="N53" s="6" t="s">
        <v>40</v>
      </c>
      <c r="O53" s="7"/>
      <c r="P53" s="8" t="s">
        <v>16</v>
      </c>
      <c r="Q53" s="7"/>
      <c r="R53" s="7">
        <f>SUM(R42:R52)</f>
        <v>-5855</v>
      </c>
      <c r="T53" s="6" t="s">
        <v>40</v>
      </c>
      <c r="U53" s="7"/>
      <c r="V53" s="8" t="s">
        <v>16</v>
      </c>
      <c r="W53" s="7"/>
      <c r="X53" s="7">
        <f>SUM(X43:X52)</f>
        <v>-5255</v>
      </c>
    </row>
    <row r="54" spans="6:24" ht="15" x14ac:dyDescent="0.25">
      <c r="N54" s="9" t="s">
        <v>41</v>
      </c>
      <c r="O54" s="10"/>
      <c r="P54" s="8" t="s">
        <v>16</v>
      </c>
      <c r="Q54" s="10"/>
      <c r="R54" s="10">
        <f>SUM(R39,R53)</f>
        <v>4022</v>
      </c>
      <c r="T54" s="9" t="s">
        <v>41</v>
      </c>
      <c r="U54" s="10"/>
      <c r="V54" s="8" t="s">
        <v>16</v>
      </c>
      <c r="W54" s="10"/>
      <c r="X54" s="10">
        <f>SUM(X40,X53)</f>
        <v>2648</v>
      </c>
    </row>
    <row r="55" spans="6:24" x14ac:dyDescent="0.2">
      <c r="L55" s="14"/>
    </row>
  </sheetData>
  <sheetProtection sheet="1" objects="1" scenarios="1"/>
  <mergeCells count="2">
    <mergeCell ref="C6:F6"/>
    <mergeCell ref="C12:F12"/>
  </mergeCells>
  <pageMargins left="0.7" right="0.7" top="0.75" bottom="0.75" header="0.3" footer="0.3"/>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2C58-3F8F-460E-AC00-9004B1112C5A}">
  <sheetPr>
    <tabColor rgb="FFFF0000"/>
    <pageSetUpPr fitToPage="1"/>
  </sheetPr>
  <dimension ref="B2:S58"/>
  <sheetViews>
    <sheetView showGridLines="0" zoomScaleNormal="100" workbookViewId="0">
      <selection activeCell="F8" sqref="F8"/>
    </sheetView>
  </sheetViews>
  <sheetFormatPr defaultRowHeight="12" x14ac:dyDescent="0.2"/>
  <cols>
    <col min="1" max="1" width="2.425781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95</v>
      </c>
    </row>
    <row r="5" spans="2:18" x14ac:dyDescent="0.2">
      <c r="B5" s="18"/>
      <c r="C5" s="18" t="s">
        <v>69</v>
      </c>
      <c r="D5" s="18" t="s">
        <v>70</v>
      </c>
      <c r="E5" s="18" t="s">
        <v>68</v>
      </c>
      <c r="F5" s="18" t="s">
        <v>66</v>
      </c>
      <c r="G5" s="18" t="s">
        <v>82</v>
      </c>
    </row>
    <row r="6" spans="2:18" x14ac:dyDescent="0.2">
      <c r="B6" s="17" t="s">
        <v>67</v>
      </c>
      <c r="C6" s="71" t="s">
        <v>81</v>
      </c>
      <c r="D6" s="72"/>
      <c r="E6" s="72"/>
      <c r="F6" s="73"/>
      <c r="G6" s="23" t="s">
        <v>83</v>
      </c>
    </row>
    <row r="7" spans="2:18" x14ac:dyDescent="0.2">
      <c r="B7" s="18" t="s">
        <v>85</v>
      </c>
      <c r="C7" s="19">
        <f>-E7-D7+F7</f>
        <v>10246.490000000002</v>
      </c>
      <c r="D7" s="19">
        <f>F43</f>
        <v>-6744.89</v>
      </c>
      <c r="E7" s="19">
        <f>F33</f>
        <v>-1065.5999999999999</v>
      </c>
      <c r="F7" s="20">
        <f>R48</f>
        <v>2436.0000000000009</v>
      </c>
      <c r="G7" s="21">
        <f>C7/C25</f>
        <v>1.4133089655172415</v>
      </c>
    </row>
    <row r="8" spans="2:18" x14ac:dyDescent="0.2">
      <c r="B8" s="18" t="s">
        <v>84</v>
      </c>
      <c r="C8" s="19">
        <f>-E8-D8+F8</f>
        <v>10810.49</v>
      </c>
      <c r="D8" s="19">
        <f>D7</f>
        <v>-6744.89</v>
      </c>
      <c r="E8" s="19">
        <f>E7</f>
        <v>-1065.5999999999999</v>
      </c>
      <c r="F8" s="22">
        <v>3000</v>
      </c>
      <c r="G8" s="21">
        <f>C8/C25</f>
        <v>1.4911020689655172</v>
      </c>
    </row>
    <row r="9" spans="2:18" x14ac:dyDescent="0.2">
      <c r="B9" s="24"/>
      <c r="C9" s="18" t="s">
        <v>69</v>
      </c>
      <c r="D9" s="18" t="s">
        <v>70</v>
      </c>
      <c r="E9" s="18" t="s">
        <v>68</v>
      </c>
      <c r="F9" s="18" t="s">
        <v>66</v>
      </c>
      <c r="G9" s="18" t="s">
        <v>82</v>
      </c>
    </row>
    <row r="10" spans="2:18" x14ac:dyDescent="0.2">
      <c r="B10" s="17" t="s">
        <v>1</v>
      </c>
      <c r="C10" s="71" t="s">
        <v>81</v>
      </c>
      <c r="D10" s="72"/>
      <c r="E10" s="72"/>
      <c r="F10" s="73"/>
      <c r="G10" s="23" t="s">
        <v>83</v>
      </c>
    </row>
    <row r="11" spans="2:18" x14ac:dyDescent="0.2">
      <c r="B11" s="18" t="s">
        <v>85</v>
      </c>
      <c r="C11" s="19">
        <f>-E11-D11+F11</f>
        <v>9824.5</v>
      </c>
      <c r="D11" s="19">
        <f>L45</f>
        <v>-4962</v>
      </c>
      <c r="E11" s="19">
        <f>L33</f>
        <v>-2426.5</v>
      </c>
      <c r="F11" s="20">
        <f>R48</f>
        <v>2436.0000000000009</v>
      </c>
      <c r="G11" s="21">
        <f>C11/I25</f>
        <v>1.5114615384615384</v>
      </c>
    </row>
    <row r="12" spans="2:18" x14ac:dyDescent="0.2">
      <c r="B12" s="18" t="s">
        <v>84</v>
      </c>
      <c r="C12" s="19">
        <f>-E12-D12+F12</f>
        <v>10388.5</v>
      </c>
      <c r="D12" s="19">
        <f>D11</f>
        <v>-4962</v>
      </c>
      <c r="E12" s="19">
        <f>E11</f>
        <v>-2426.5</v>
      </c>
      <c r="F12" s="22">
        <v>3000</v>
      </c>
      <c r="G12" s="21">
        <f>C12/I25</f>
        <v>1.5982307692307691</v>
      </c>
    </row>
    <row r="13" spans="2:18" x14ac:dyDescent="0.2">
      <c r="E13" s="15"/>
      <c r="F13" s="15"/>
      <c r="G13" s="15"/>
    </row>
    <row r="14" spans="2:18" x14ac:dyDescent="0.2">
      <c r="E14" s="15"/>
      <c r="F14" s="15"/>
      <c r="G14" s="15"/>
      <c r="H14" s="16"/>
    </row>
    <row r="15" spans="2:18" ht="15" x14ac:dyDescent="0.25">
      <c r="B15" s="2" t="s">
        <v>4</v>
      </c>
      <c r="C15" s="2"/>
      <c r="D15" s="2"/>
      <c r="E15" s="2"/>
      <c r="F15" s="2"/>
      <c r="G15" s="2"/>
      <c r="H15" s="2" t="s">
        <v>42</v>
      </c>
      <c r="I15" s="2"/>
      <c r="J15" s="2"/>
      <c r="K15" s="2"/>
      <c r="L15" s="2"/>
      <c r="N15" s="2" t="s">
        <v>53</v>
      </c>
      <c r="O15" s="2"/>
      <c r="P15" s="2"/>
      <c r="Q15" s="2"/>
      <c r="R15" s="2"/>
    </row>
    <row r="16" spans="2:18" ht="15" x14ac:dyDescent="0.25">
      <c r="B16" s="3" t="s">
        <v>5</v>
      </c>
      <c r="C16" s="3" t="s">
        <v>71</v>
      </c>
      <c r="D16" s="2"/>
      <c r="E16" s="2"/>
      <c r="F16" s="2"/>
      <c r="G16" s="2"/>
      <c r="H16" s="3" t="s">
        <v>5</v>
      </c>
      <c r="I16" s="3" t="s">
        <v>71</v>
      </c>
      <c r="J16" s="2"/>
      <c r="K16" s="2"/>
      <c r="L16" s="2"/>
      <c r="N16" s="3" t="s">
        <v>5</v>
      </c>
      <c r="O16" s="3" t="s">
        <v>79</v>
      </c>
      <c r="P16" s="2"/>
      <c r="Q16" s="2"/>
      <c r="R16" s="2"/>
    </row>
    <row r="17" spans="2:18" ht="15" x14ac:dyDescent="0.25">
      <c r="B17" s="3" t="s">
        <v>6</v>
      </c>
      <c r="C17" s="3" t="s">
        <v>7</v>
      </c>
      <c r="D17" s="2"/>
      <c r="E17" s="2"/>
      <c r="F17" s="2"/>
      <c r="G17" s="2"/>
      <c r="H17" s="3" t="s">
        <v>6</v>
      </c>
      <c r="I17" s="3" t="s">
        <v>7</v>
      </c>
      <c r="J17" s="2"/>
      <c r="K17" s="2"/>
      <c r="L17" s="2"/>
      <c r="N17" s="3" t="s">
        <v>6</v>
      </c>
      <c r="O17" s="3" t="s">
        <v>7</v>
      </c>
      <c r="P17" s="2"/>
      <c r="Q17" s="2"/>
      <c r="R17" s="2"/>
    </row>
    <row r="18" spans="2:18" ht="15" x14ac:dyDescent="0.25">
      <c r="B18" s="3" t="s">
        <v>8</v>
      </c>
      <c r="C18" s="3" t="s">
        <v>72</v>
      </c>
      <c r="D18" s="2"/>
      <c r="E18" s="2"/>
      <c r="F18" s="2"/>
      <c r="G18" s="2"/>
      <c r="H18" s="3" t="s">
        <v>8</v>
      </c>
      <c r="I18" s="3" t="s">
        <v>72</v>
      </c>
      <c r="J18" s="2"/>
      <c r="K18" s="2"/>
      <c r="L18" s="2"/>
      <c r="N18" s="3" t="s">
        <v>8</v>
      </c>
      <c r="O18" s="3" t="s">
        <v>72</v>
      </c>
      <c r="P18" s="2"/>
      <c r="Q18" s="2"/>
      <c r="R18" s="2"/>
    </row>
    <row r="19" spans="2:18" ht="15" x14ac:dyDescent="0.25">
      <c r="B19" s="3" t="s">
        <v>10</v>
      </c>
      <c r="C19" s="3" t="s">
        <v>11</v>
      </c>
      <c r="D19" s="2"/>
      <c r="E19" s="2"/>
      <c r="F19" s="2"/>
      <c r="G19" s="2"/>
      <c r="H19" s="3" t="s">
        <v>10</v>
      </c>
      <c r="I19" s="3" t="s">
        <v>11</v>
      </c>
      <c r="J19" s="2"/>
      <c r="K19" s="2"/>
      <c r="L19" s="2"/>
      <c r="N19" s="3" t="s">
        <v>10</v>
      </c>
      <c r="O19" s="3" t="s">
        <v>11</v>
      </c>
      <c r="P19" s="2"/>
      <c r="Q19" s="2"/>
      <c r="R19" s="2"/>
    </row>
    <row r="20" spans="2:18" ht="15" x14ac:dyDescent="0.25">
      <c r="B20" s="3" t="s">
        <v>12</v>
      </c>
      <c r="C20" s="3" t="s">
        <v>13</v>
      </c>
      <c r="D20" s="2"/>
      <c r="E20" s="2"/>
      <c r="F20" s="2"/>
      <c r="G20" s="2"/>
      <c r="H20" s="3" t="s">
        <v>12</v>
      </c>
      <c r="I20" s="3" t="s">
        <v>13</v>
      </c>
      <c r="J20" s="2"/>
      <c r="K20" s="2"/>
      <c r="L20" s="2"/>
      <c r="N20" s="3" t="s">
        <v>12</v>
      </c>
      <c r="O20" s="3" t="s">
        <v>13</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14</v>
      </c>
      <c r="C22" s="5" t="s">
        <v>15</v>
      </c>
      <c r="D22" s="5" t="s">
        <v>16</v>
      </c>
      <c r="E22" s="5" t="s">
        <v>17</v>
      </c>
      <c r="F22" s="5" t="s">
        <v>18</v>
      </c>
      <c r="H22" s="4" t="s">
        <v>14</v>
      </c>
      <c r="I22" s="5" t="s">
        <v>15</v>
      </c>
      <c r="J22" s="5" t="s">
        <v>16</v>
      </c>
      <c r="K22" s="5" t="s">
        <v>17</v>
      </c>
      <c r="L22" s="5" t="s">
        <v>18</v>
      </c>
      <c r="N22" s="4" t="s">
        <v>14</v>
      </c>
      <c r="O22" s="5" t="s">
        <v>15</v>
      </c>
      <c r="P22" s="5" t="s">
        <v>16</v>
      </c>
      <c r="Q22" s="5" t="s">
        <v>17</v>
      </c>
      <c r="R22" s="5" t="s">
        <v>18</v>
      </c>
    </row>
    <row r="23" spans="2:18" ht="15" x14ac:dyDescent="0.25">
      <c r="B23" s="6" t="s">
        <v>19</v>
      </c>
      <c r="C23" s="7"/>
      <c r="D23" s="8" t="s">
        <v>16</v>
      </c>
      <c r="E23" s="7"/>
      <c r="F23" s="7"/>
      <c r="H23" s="6" t="s">
        <v>19</v>
      </c>
      <c r="I23" s="7"/>
      <c r="J23" s="8" t="s">
        <v>16</v>
      </c>
      <c r="K23" s="7"/>
      <c r="L23" s="7"/>
      <c r="N23" s="6" t="s">
        <v>19</v>
      </c>
      <c r="O23" s="7"/>
      <c r="P23" s="8" t="s">
        <v>16</v>
      </c>
      <c r="Q23" s="7"/>
      <c r="R23" s="7"/>
    </row>
    <row r="24" spans="2:18" ht="15" x14ac:dyDescent="0.25">
      <c r="B24" s="9" t="s">
        <v>20</v>
      </c>
      <c r="C24" s="10">
        <v>7640</v>
      </c>
      <c r="D24" s="8" t="s">
        <v>21</v>
      </c>
      <c r="E24" s="11"/>
      <c r="F24" s="10"/>
      <c r="H24" s="9" t="s">
        <v>20</v>
      </c>
      <c r="I24" s="10">
        <v>6825</v>
      </c>
      <c r="J24" s="8" t="s">
        <v>21</v>
      </c>
      <c r="K24" s="11"/>
      <c r="L24" s="10"/>
      <c r="N24" s="9" t="s">
        <v>54</v>
      </c>
      <c r="O24" s="10">
        <v>2700</v>
      </c>
      <c r="P24" s="8" t="s">
        <v>25</v>
      </c>
      <c r="Q24" s="11">
        <v>2.2000000000000002</v>
      </c>
      <c r="R24" s="10">
        <f>O24*Q24</f>
        <v>5940.0000000000009</v>
      </c>
    </row>
    <row r="25" spans="2:18" ht="15" x14ac:dyDescent="0.25">
      <c r="B25" s="9" t="s">
        <v>22</v>
      </c>
      <c r="C25" s="10">
        <v>7250</v>
      </c>
      <c r="D25" s="8" t="s">
        <v>21</v>
      </c>
      <c r="E25" s="11">
        <v>1.38</v>
      </c>
      <c r="F25" s="10">
        <f>C25*E25</f>
        <v>10005</v>
      </c>
      <c r="H25" s="9" t="s">
        <v>22</v>
      </c>
      <c r="I25" s="10">
        <v>6500</v>
      </c>
      <c r="J25" s="8" t="s">
        <v>21</v>
      </c>
      <c r="K25" s="11">
        <v>1.29</v>
      </c>
      <c r="L25" s="10">
        <f>I25*K25</f>
        <v>8385</v>
      </c>
      <c r="N25" s="9" t="s">
        <v>55</v>
      </c>
      <c r="O25" s="10">
        <v>1600</v>
      </c>
      <c r="P25" s="8" t="s">
        <v>25</v>
      </c>
      <c r="Q25" s="11">
        <v>0.85</v>
      </c>
      <c r="R25" s="10">
        <f>O25*Q25</f>
        <v>1360</v>
      </c>
    </row>
    <row r="26" spans="2:18" ht="15" x14ac:dyDescent="0.25">
      <c r="B26" s="9" t="s">
        <v>74</v>
      </c>
      <c r="C26" s="10"/>
      <c r="D26" s="8" t="s">
        <v>75</v>
      </c>
      <c r="E26" s="10"/>
      <c r="F26" s="10">
        <v>870</v>
      </c>
      <c r="H26" s="9" t="s">
        <v>74</v>
      </c>
      <c r="I26" s="10"/>
      <c r="J26" s="8" t="s">
        <v>75</v>
      </c>
      <c r="K26" s="10"/>
      <c r="L26" s="10">
        <v>870</v>
      </c>
      <c r="N26" s="9" t="s">
        <v>74</v>
      </c>
      <c r="O26" s="10"/>
      <c r="P26" s="8" t="s">
        <v>75</v>
      </c>
      <c r="Q26" s="10"/>
      <c r="R26" s="10">
        <v>870</v>
      </c>
    </row>
    <row r="27" spans="2:18" ht="15" x14ac:dyDescent="0.25">
      <c r="B27" s="6" t="s">
        <v>2</v>
      </c>
      <c r="C27" s="7"/>
      <c r="D27" s="8" t="s">
        <v>16</v>
      </c>
      <c r="E27" s="7"/>
      <c r="F27" s="7">
        <f>SUM(F24:F26)</f>
        <v>10875</v>
      </c>
      <c r="H27" s="6" t="s">
        <v>2</v>
      </c>
      <c r="I27" s="7"/>
      <c r="J27" s="8" t="s">
        <v>16</v>
      </c>
      <c r="K27" s="7"/>
      <c r="L27" s="7">
        <f>SUM(L24:L26)</f>
        <v>9255</v>
      </c>
      <c r="N27" s="6" t="s">
        <v>2</v>
      </c>
      <c r="O27" s="7"/>
      <c r="P27" s="8" t="s">
        <v>16</v>
      </c>
      <c r="Q27" s="7"/>
      <c r="R27" s="7">
        <f>SUM(R24:R26)</f>
        <v>8170.0000000000009</v>
      </c>
    </row>
    <row r="28" spans="2:18" ht="15" x14ac:dyDescent="0.25">
      <c r="B28" s="9" t="s">
        <v>16</v>
      </c>
      <c r="C28" s="10"/>
      <c r="D28" s="8" t="s">
        <v>16</v>
      </c>
      <c r="E28" s="10"/>
      <c r="F28" s="10"/>
      <c r="H28" s="9" t="s">
        <v>16</v>
      </c>
      <c r="I28" s="10"/>
      <c r="J28" s="8" t="s">
        <v>16</v>
      </c>
      <c r="K28" s="10"/>
      <c r="L28" s="10"/>
      <c r="N28" s="9" t="s">
        <v>16</v>
      </c>
      <c r="O28" s="10"/>
      <c r="P28" s="8" t="s">
        <v>16</v>
      </c>
      <c r="Q28" s="10"/>
      <c r="R28" s="10"/>
    </row>
    <row r="29" spans="2:18" ht="15" x14ac:dyDescent="0.25">
      <c r="B29" s="6" t="s">
        <v>23</v>
      </c>
      <c r="C29" s="7"/>
      <c r="D29" s="8" t="s">
        <v>16</v>
      </c>
      <c r="E29" s="7"/>
      <c r="F29" s="7"/>
      <c r="H29" s="6" t="s">
        <v>23</v>
      </c>
      <c r="I29" s="7"/>
      <c r="J29" s="8" t="s">
        <v>16</v>
      </c>
      <c r="K29" s="7"/>
      <c r="L29" s="7"/>
      <c r="N29" s="6" t="s">
        <v>23</v>
      </c>
      <c r="O29" s="7"/>
      <c r="P29" s="8" t="s">
        <v>16</v>
      </c>
      <c r="Q29" s="7"/>
      <c r="R29" s="7"/>
    </row>
    <row r="30" spans="2:18" ht="15" x14ac:dyDescent="0.25">
      <c r="B30" s="9" t="s">
        <v>24</v>
      </c>
      <c r="C30" s="10">
        <v>-9</v>
      </c>
      <c r="D30" s="8" t="s">
        <v>25</v>
      </c>
      <c r="E30" s="11">
        <v>53</v>
      </c>
      <c r="F30" s="10">
        <f>C30*E30</f>
        <v>-477</v>
      </c>
      <c r="H30" s="9" t="s">
        <v>43</v>
      </c>
      <c r="I30" s="10">
        <v>-2</v>
      </c>
      <c r="J30" s="8" t="s">
        <v>30</v>
      </c>
      <c r="K30" s="11">
        <v>950</v>
      </c>
      <c r="L30" s="10">
        <f>I30*K30</f>
        <v>-1900</v>
      </c>
      <c r="N30" s="9" t="s">
        <v>43</v>
      </c>
      <c r="O30" s="10">
        <v>-170</v>
      </c>
      <c r="P30" s="8" t="s">
        <v>25</v>
      </c>
      <c r="Q30" s="11">
        <v>5.4</v>
      </c>
      <c r="R30" s="10">
        <f>O30*Q30</f>
        <v>-918.00000000000011</v>
      </c>
    </row>
    <row r="31" spans="2:18" ht="15" x14ac:dyDescent="0.25">
      <c r="B31" s="9" t="s">
        <v>27</v>
      </c>
      <c r="C31" s="10">
        <v>-40</v>
      </c>
      <c r="D31" s="8" t="s">
        <v>28</v>
      </c>
      <c r="E31" s="11"/>
      <c r="F31" s="10"/>
      <c r="H31" s="9" t="s">
        <v>27</v>
      </c>
      <c r="I31" s="10">
        <v>-30</v>
      </c>
      <c r="J31" s="8" t="s">
        <v>28</v>
      </c>
      <c r="K31" s="11"/>
      <c r="L31" s="10"/>
      <c r="N31" s="9" t="s">
        <v>27</v>
      </c>
      <c r="O31" s="10">
        <v>-20</v>
      </c>
      <c r="P31" s="8" t="s">
        <v>28</v>
      </c>
      <c r="Q31" s="11"/>
      <c r="R31" s="10"/>
    </row>
    <row r="32" spans="2:18" ht="15" x14ac:dyDescent="0.25">
      <c r="B32" s="9" t="s">
        <v>29</v>
      </c>
      <c r="C32" s="10">
        <v>-218</v>
      </c>
      <c r="D32" s="8" t="s">
        <v>30</v>
      </c>
      <c r="E32" s="11">
        <v>2.7</v>
      </c>
      <c r="F32" s="10">
        <f>C32*E32</f>
        <v>-588.6</v>
      </c>
      <c r="H32" s="9" t="s">
        <v>29</v>
      </c>
      <c r="I32" s="10">
        <v>-195</v>
      </c>
      <c r="J32" s="8" t="s">
        <v>30</v>
      </c>
      <c r="K32" s="11">
        <v>2.7</v>
      </c>
      <c r="L32" s="10">
        <f>I32*K32</f>
        <v>-526.5</v>
      </c>
      <c r="N32" s="6" t="s">
        <v>31</v>
      </c>
      <c r="O32" s="7"/>
      <c r="P32" s="8" t="s">
        <v>16</v>
      </c>
      <c r="Q32" s="7"/>
      <c r="R32" s="7">
        <f>SUM(R29:R31)</f>
        <v>-918.00000000000011</v>
      </c>
    </row>
    <row r="33" spans="2:19" ht="15" x14ac:dyDescent="0.25">
      <c r="B33" s="6" t="s">
        <v>31</v>
      </c>
      <c r="C33" s="7"/>
      <c r="D33" s="8" t="s">
        <v>16</v>
      </c>
      <c r="E33" s="7"/>
      <c r="F33" s="7">
        <f>SUM(F29:F32)</f>
        <v>-1065.5999999999999</v>
      </c>
      <c r="H33" s="6" t="s">
        <v>31</v>
      </c>
      <c r="I33" s="7"/>
      <c r="J33" s="8" t="s">
        <v>16</v>
      </c>
      <c r="K33" s="7"/>
      <c r="L33" s="7">
        <f>SUM(L29:L32)</f>
        <v>-2426.5</v>
      </c>
      <c r="N33" s="6" t="s">
        <v>32</v>
      </c>
      <c r="O33" s="7"/>
      <c r="P33" s="8" t="s">
        <v>16</v>
      </c>
      <c r="Q33" s="7"/>
      <c r="R33" s="7">
        <f>SUM(R27,R32)</f>
        <v>7252.0000000000009</v>
      </c>
    </row>
    <row r="34" spans="2:19" ht="15" x14ac:dyDescent="0.25">
      <c r="B34" s="6" t="s">
        <v>32</v>
      </c>
      <c r="C34" s="7"/>
      <c r="D34" s="8" t="s">
        <v>16</v>
      </c>
      <c r="E34" s="7"/>
      <c r="F34" s="7">
        <f>SUM(F27,F33)</f>
        <v>9809.4</v>
      </c>
      <c r="H34" s="6" t="s">
        <v>32</v>
      </c>
      <c r="I34" s="7"/>
      <c r="J34" s="8" t="s">
        <v>16</v>
      </c>
      <c r="K34" s="7"/>
      <c r="L34" s="7">
        <f>SUM(L27,L33)</f>
        <v>6828.5</v>
      </c>
      <c r="N34" s="9" t="s">
        <v>16</v>
      </c>
      <c r="O34" s="10"/>
      <c r="P34" s="8" t="s">
        <v>16</v>
      </c>
      <c r="Q34" s="10"/>
      <c r="R34" s="10"/>
    </row>
    <row r="35" spans="2:19" ht="15" x14ac:dyDescent="0.25">
      <c r="B35" s="9" t="s">
        <v>16</v>
      </c>
      <c r="C35" s="10"/>
      <c r="D35" s="8" t="s">
        <v>16</v>
      </c>
      <c r="E35" s="10"/>
      <c r="F35" s="10"/>
      <c r="H35" s="9" t="s">
        <v>16</v>
      </c>
      <c r="I35" s="10"/>
      <c r="J35" s="8" t="s">
        <v>16</v>
      </c>
      <c r="K35" s="10"/>
      <c r="L35" s="10"/>
      <c r="N35" s="6" t="s">
        <v>3</v>
      </c>
      <c r="O35" s="7"/>
      <c r="P35" s="8" t="s">
        <v>16</v>
      </c>
      <c r="Q35" s="7"/>
      <c r="R35" s="7"/>
    </row>
    <row r="36" spans="2:19" ht="15" x14ac:dyDescent="0.25">
      <c r="B36" s="6" t="s">
        <v>3</v>
      </c>
      <c r="C36" s="7"/>
      <c r="D36" s="8" t="s">
        <v>16</v>
      </c>
      <c r="E36" s="7"/>
      <c r="F36" s="7"/>
      <c r="H36" s="6" t="s">
        <v>3</v>
      </c>
      <c r="I36" s="7"/>
      <c r="J36" s="8" t="s">
        <v>16</v>
      </c>
      <c r="K36" s="7"/>
      <c r="L36" s="7"/>
      <c r="N36" s="9" t="s">
        <v>47</v>
      </c>
      <c r="O36" s="10">
        <v>-1</v>
      </c>
      <c r="P36" s="8" t="s">
        <v>16</v>
      </c>
      <c r="Q36" s="10">
        <v>653</v>
      </c>
      <c r="R36" s="10">
        <f t="shared" ref="R36:R45" si="0">O36*Q36</f>
        <v>-653</v>
      </c>
    </row>
    <row r="37" spans="2:19" ht="15" x14ac:dyDescent="0.25">
      <c r="B37" s="9" t="s">
        <v>33</v>
      </c>
      <c r="C37" s="10">
        <v>-40</v>
      </c>
      <c r="D37" s="8" t="s">
        <v>16</v>
      </c>
      <c r="E37" s="10">
        <v>23</v>
      </c>
      <c r="F37" s="10">
        <f>C37*E37</f>
        <v>-920</v>
      </c>
      <c r="H37" s="9" t="s">
        <v>47</v>
      </c>
      <c r="I37" s="10">
        <v>-1</v>
      </c>
      <c r="J37" s="8" t="s">
        <v>16</v>
      </c>
      <c r="K37" s="10">
        <v>653</v>
      </c>
      <c r="L37" s="10">
        <f t="shared" ref="L37:L43" si="1">I37*K37</f>
        <v>-653</v>
      </c>
      <c r="N37" s="9" t="s">
        <v>80</v>
      </c>
      <c r="O37" s="10">
        <v>-3</v>
      </c>
      <c r="P37" s="8" t="s">
        <v>16</v>
      </c>
      <c r="Q37" s="10">
        <v>200</v>
      </c>
      <c r="R37" s="10">
        <f t="shared" si="0"/>
        <v>-600</v>
      </c>
    </row>
    <row r="38" spans="2:19" ht="15" x14ac:dyDescent="0.25">
      <c r="B38" s="9" t="s">
        <v>35</v>
      </c>
      <c r="C38" s="12">
        <v>-0.33</v>
      </c>
      <c r="D38" s="8" t="s">
        <v>16</v>
      </c>
      <c r="E38" s="10">
        <v>333</v>
      </c>
      <c r="F38" s="10">
        <f>C38*E38</f>
        <v>-109.89</v>
      </c>
      <c r="H38" s="9" t="s">
        <v>76</v>
      </c>
      <c r="I38" s="10">
        <v>-1</v>
      </c>
      <c r="J38" s="8" t="s">
        <v>16</v>
      </c>
      <c r="K38" s="10">
        <v>200</v>
      </c>
      <c r="L38" s="10">
        <f t="shared" si="1"/>
        <v>-200</v>
      </c>
      <c r="N38" s="9" t="s">
        <v>33</v>
      </c>
      <c r="O38" s="10">
        <v>-20</v>
      </c>
      <c r="P38" s="8" t="s">
        <v>16</v>
      </c>
      <c r="Q38" s="10">
        <v>18</v>
      </c>
      <c r="R38" s="10">
        <f t="shared" si="0"/>
        <v>-360</v>
      </c>
    </row>
    <row r="39" spans="2:19" ht="15" x14ac:dyDescent="0.25">
      <c r="B39" s="9" t="s">
        <v>36</v>
      </c>
      <c r="C39" s="10">
        <v>-5</v>
      </c>
      <c r="D39" s="8" t="s">
        <v>16</v>
      </c>
      <c r="E39" s="10">
        <v>225</v>
      </c>
      <c r="F39" s="10">
        <f>C39*E39</f>
        <v>-1125</v>
      </c>
      <c r="H39" s="9" t="s">
        <v>33</v>
      </c>
      <c r="I39" s="10">
        <v>-30</v>
      </c>
      <c r="J39" s="8" t="s">
        <v>16</v>
      </c>
      <c r="K39" s="10">
        <v>18</v>
      </c>
      <c r="L39" s="10">
        <f t="shared" si="1"/>
        <v>-540</v>
      </c>
      <c r="N39" s="9" t="s">
        <v>58</v>
      </c>
      <c r="O39" s="10">
        <v>-1</v>
      </c>
      <c r="P39" s="8" t="s">
        <v>16</v>
      </c>
      <c r="Q39" s="10">
        <v>380</v>
      </c>
      <c r="R39" s="10">
        <f t="shared" si="0"/>
        <v>-380</v>
      </c>
    </row>
    <row r="40" spans="2:19" ht="15" x14ac:dyDescent="0.25">
      <c r="B40" s="9" t="s">
        <v>37</v>
      </c>
      <c r="C40" s="10">
        <v>-5</v>
      </c>
      <c r="D40" s="8" t="s">
        <v>16</v>
      </c>
      <c r="E40" s="10">
        <v>170</v>
      </c>
      <c r="F40" s="10">
        <f>C40*E40</f>
        <v>-850</v>
      </c>
      <c r="H40" s="9" t="s">
        <v>49</v>
      </c>
      <c r="I40" s="10">
        <v>-1</v>
      </c>
      <c r="J40" s="8" t="s">
        <v>16</v>
      </c>
      <c r="K40" s="10">
        <v>475</v>
      </c>
      <c r="L40" s="10">
        <f t="shared" si="1"/>
        <v>-475</v>
      </c>
      <c r="N40" s="9" t="s">
        <v>77</v>
      </c>
      <c r="O40" s="10">
        <v>-2</v>
      </c>
      <c r="P40" s="8" t="s">
        <v>16</v>
      </c>
      <c r="Q40" s="10">
        <v>140</v>
      </c>
      <c r="R40" s="10">
        <f t="shared" si="0"/>
        <v>-280</v>
      </c>
    </row>
    <row r="41" spans="2:19" ht="15" x14ac:dyDescent="0.25">
      <c r="B41" s="9" t="s">
        <v>38</v>
      </c>
      <c r="C41" s="10">
        <v>-5</v>
      </c>
      <c r="D41" s="8" t="s">
        <v>16</v>
      </c>
      <c r="E41" s="10">
        <v>598</v>
      </c>
      <c r="F41" s="10">
        <f>C41*E41</f>
        <v>-2990</v>
      </c>
      <c r="H41" s="9" t="s">
        <v>77</v>
      </c>
      <c r="I41" s="10">
        <v>-3</v>
      </c>
      <c r="J41" s="8" t="s">
        <v>16</v>
      </c>
      <c r="K41" s="10">
        <v>140</v>
      </c>
      <c r="L41" s="10">
        <f t="shared" si="1"/>
        <v>-420</v>
      </c>
      <c r="N41" s="9" t="s">
        <v>59</v>
      </c>
      <c r="O41" s="10">
        <v>-1</v>
      </c>
      <c r="P41" s="8" t="s">
        <v>16</v>
      </c>
      <c r="Q41" s="10">
        <v>691</v>
      </c>
      <c r="R41" s="10">
        <f t="shared" si="0"/>
        <v>-691</v>
      </c>
    </row>
    <row r="42" spans="2:19" ht="15" x14ac:dyDescent="0.25">
      <c r="B42" s="9" t="s">
        <v>39</v>
      </c>
      <c r="C42" s="10"/>
      <c r="D42" s="8" t="s">
        <v>16</v>
      </c>
      <c r="E42" s="10"/>
      <c r="F42" s="10">
        <v>-750</v>
      </c>
      <c r="H42" s="9" t="s">
        <v>78</v>
      </c>
      <c r="I42" s="10">
        <v>-1</v>
      </c>
      <c r="J42" s="8" t="s">
        <v>16</v>
      </c>
      <c r="K42" s="10">
        <v>383</v>
      </c>
      <c r="L42" s="10">
        <f t="shared" si="1"/>
        <v>-383</v>
      </c>
      <c r="N42" s="9" t="s">
        <v>60</v>
      </c>
      <c r="O42" s="10">
        <v>-1</v>
      </c>
      <c r="P42" s="8" t="s">
        <v>16</v>
      </c>
      <c r="Q42" s="10">
        <v>314</v>
      </c>
      <c r="R42" s="10">
        <f t="shared" si="0"/>
        <v>-314</v>
      </c>
    </row>
    <row r="43" spans="2:19" ht="15" x14ac:dyDescent="0.25">
      <c r="B43" s="6" t="s">
        <v>40</v>
      </c>
      <c r="C43" s="7"/>
      <c r="D43" s="8" t="s">
        <v>16</v>
      </c>
      <c r="E43" s="7"/>
      <c r="F43" s="7">
        <f>SUM(F37:F42)</f>
        <v>-6744.89</v>
      </c>
      <c r="H43" s="9" t="s">
        <v>51</v>
      </c>
      <c r="I43" s="10">
        <v>-1</v>
      </c>
      <c r="J43" s="8" t="s">
        <v>16</v>
      </c>
      <c r="K43" s="10">
        <v>1541</v>
      </c>
      <c r="L43" s="10">
        <f t="shared" si="1"/>
        <v>-1541</v>
      </c>
      <c r="N43" s="9" t="s">
        <v>61</v>
      </c>
      <c r="O43" s="10">
        <v>-2700</v>
      </c>
      <c r="P43" s="8" t="s">
        <v>16</v>
      </c>
      <c r="Q43" s="13">
        <v>0.11</v>
      </c>
      <c r="R43" s="10">
        <f t="shared" si="0"/>
        <v>-297</v>
      </c>
    </row>
    <row r="44" spans="2:19" ht="15" x14ac:dyDescent="0.25">
      <c r="B44" s="9" t="s">
        <v>41</v>
      </c>
      <c r="C44" s="10"/>
      <c r="D44" s="8" t="s">
        <v>16</v>
      </c>
      <c r="E44" s="10"/>
      <c r="F44" s="10">
        <f>SUM(F34,F43)</f>
        <v>3064.5099999999993</v>
      </c>
      <c r="G44" s="1"/>
      <c r="H44" s="9" t="s">
        <v>39</v>
      </c>
      <c r="I44" s="10"/>
      <c r="J44" s="8" t="s">
        <v>16</v>
      </c>
      <c r="K44" s="10"/>
      <c r="L44" s="10">
        <v>-750</v>
      </c>
      <c r="M44" s="1"/>
      <c r="N44" s="9" t="s">
        <v>62</v>
      </c>
      <c r="O44" s="12">
        <v>-3.2</v>
      </c>
      <c r="P44" s="8" t="s">
        <v>16</v>
      </c>
      <c r="Q44" s="10">
        <v>90</v>
      </c>
      <c r="R44" s="10">
        <f t="shared" si="0"/>
        <v>-288</v>
      </c>
      <c r="S44" s="1"/>
    </row>
    <row r="45" spans="2:19" s="1" customFormat="1" ht="15" x14ac:dyDescent="0.25">
      <c r="B45"/>
      <c r="C45"/>
      <c r="D45"/>
      <c r="E45"/>
      <c r="F45"/>
      <c r="H45" s="6" t="s">
        <v>52</v>
      </c>
      <c r="I45" s="7"/>
      <c r="J45" s="8" t="s">
        <v>16</v>
      </c>
      <c r="K45" s="7"/>
      <c r="L45" s="7">
        <f>SUM(L37:L44)</f>
        <v>-4962</v>
      </c>
      <c r="N45" s="9" t="s">
        <v>63</v>
      </c>
      <c r="O45" s="10">
        <v>-1</v>
      </c>
      <c r="P45" s="8" t="s">
        <v>16</v>
      </c>
      <c r="Q45" s="10">
        <v>203</v>
      </c>
      <c r="R45" s="10">
        <f t="shared" si="0"/>
        <v>-203</v>
      </c>
    </row>
    <row r="46" spans="2:19" s="1" customFormat="1" ht="15" x14ac:dyDescent="0.25">
      <c r="B46"/>
      <c r="C46"/>
      <c r="D46"/>
      <c r="E46"/>
      <c r="F46"/>
      <c r="G46"/>
      <c r="H46" s="9" t="s">
        <v>41</v>
      </c>
      <c r="I46" s="10"/>
      <c r="J46" s="8" t="s">
        <v>16</v>
      </c>
      <c r="K46" s="10"/>
      <c r="L46" s="10">
        <f>SUM(L34,L45)</f>
        <v>1866.5</v>
      </c>
      <c r="M46"/>
      <c r="N46" s="9" t="s">
        <v>39</v>
      </c>
      <c r="O46" s="10"/>
      <c r="P46" s="8" t="s">
        <v>16</v>
      </c>
      <c r="Q46" s="10"/>
      <c r="R46" s="10">
        <v>-750</v>
      </c>
      <c r="S46"/>
    </row>
    <row r="47" spans="2:19" ht="15" x14ac:dyDescent="0.25">
      <c r="N47" s="6" t="s">
        <v>40</v>
      </c>
      <c r="O47" s="7"/>
      <c r="P47" s="8" t="s">
        <v>16</v>
      </c>
      <c r="Q47" s="7"/>
      <c r="R47" s="7">
        <f>SUM(R36:R46)</f>
        <v>-4816</v>
      </c>
    </row>
    <row r="48" spans="2:19" ht="15" x14ac:dyDescent="0.25">
      <c r="N48" s="9" t="s">
        <v>41</v>
      </c>
      <c r="O48" s="10"/>
      <c r="P48" s="8" t="s">
        <v>16</v>
      </c>
      <c r="Q48" s="10"/>
      <c r="R48" s="10">
        <f>SUM(R33,R47)</f>
        <v>2436.0000000000009</v>
      </c>
    </row>
    <row r="49" spans="2:18" ht="15" x14ac:dyDescent="0.25">
      <c r="N49" s="2"/>
      <c r="O49" s="2"/>
      <c r="P49" s="2"/>
      <c r="Q49" s="2"/>
      <c r="R49" s="2"/>
    </row>
    <row r="50" spans="2:18" ht="15" x14ac:dyDescent="0.25">
      <c r="N50" s="3"/>
      <c r="O50" s="2"/>
      <c r="P50" s="2"/>
      <c r="Q50" s="2"/>
      <c r="R50" s="2"/>
    </row>
    <row r="54" spans="2:18" x14ac:dyDescent="0.2">
      <c r="B54" s="1"/>
    </row>
    <row r="58" spans="2:18" x14ac:dyDescent="0.2">
      <c r="F58" s="14"/>
      <c r="L58" s="14"/>
    </row>
  </sheetData>
  <mergeCells count="2">
    <mergeCell ref="C6:F6"/>
    <mergeCell ref="C10:F10"/>
  </mergeCells>
  <pageMargins left="0.7" right="0.7" top="0.75" bottom="0.75" header="0.3" footer="0.3"/>
  <pageSetup paperSize="9"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59D9-F000-482D-823F-0DAEFBBF056D}">
  <sheetPr>
    <tabColor rgb="FFFF0000"/>
    <pageSetUpPr fitToPage="1"/>
  </sheetPr>
  <dimension ref="B2:S58"/>
  <sheetViews>
    <sheetView showGridLines="0" zoomScaleNormal="100" workbookViewId="0">
      <selection activeCell="F8" sqref="F8"/>
    </sheetView>
  </sheetViews>
  <sheetFormatPr defaultRowHeight="12" x14ac:dyDescent="0.2"/>
  <cols>
    <col min="1" max="1" width="2.28515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94</v>
      </c>
    </row>
    <row r="5" spans="2:18" x14ac:dyDescent="0.2">
      <c r="B5" s="18"/>
      <c r="C5" s="18" t="s">
        <v>69</v>
      </c>
      <c r="D5" s="18" t="s">
        <v>70</v>
      </c>
      <c r="E5" s="18" t="s">
        <v>68</v>
      </c>
      <c r="F5" s="18" t="s">
        <v>66</v>
      </c>
      <c r="G5" s="18" t="s">
        <v>82</v>
      </c>
    </row>
    <row r="6" spans="2:18" x14ac:dyDescent="0.2">
      <c r="B6" s="17" t="s">
        <v>67</v>
      </c>
      <c r="C6" s="71" t="s">
        <v>81</v>
      </c>
      <c r="D6" s="72"/>
      <c r="E6" s="72"/>
      <c r="F6" s="73"/>
      <c r="G6" s="23" t="s">
        <v>83</v>
      </c>
    </row>
    <row r="7" spans="2:18" x14ac:dyDescent="0.2">
      <c r="B7" s="18" t="s">
        <v>85</v>
      </c>
      <c r="C7" s="19">
        <f>-E7-D7+F7</f>
        <v>13737.689999999999</v>
      </c>
      <c r="D7" s="19">
        <f>F46</f>
        <v>-9504.89</v>
      </c>
      <c r="E7" s="19">
        <f>F33</f>
        <v>-1108.8000000000002</v>
      </c>
      <c r="F7" s="20">
        <f>R51</f>
        <v>3124</v>
      </c>
      <c r="G7" s="21">
        <f>C7/C25</f>
        <v>1.7612423076923076</v>
      </c>
    </row>
    <row r="8" spans="2:18" x14ac:dyDescent="0.2">
      <c r="B8" s="18" t="s">
        <v>84</v>
      </c>
      <c r="C8" s="19">
        <f>-E8-D8+F8</f>
        <v>13613.689999999999</v>
      </c>
      <c r="D8" s="19">
        <f>D7</f>
        <v>-9504.89</v>
      </c>
      <c r="E8" s="19">
        <f>E7</f>
        <v>-1108.8000000000002</v>
      </c>
      <c r="F8" s="22">
        <v>3000</v>
      </c>
      <c r="G8" s="21">
        <f>C8/C25</f>
        <v>1.7453448717948716</v>
      </c>
    </row>
    <row r="9" spans="2:18" x14ac:dyDescent="0.2">
      <c r="B9" s="24"/>
      <c r="C9" s="18" t="s">
        <v>69</v>
      </c>
      <c r="D9" s="18" t="s">
        <v>70</v>
      </c>
      <c r="E9" s="18" t="s">
        <v>68</v>
      </c>
      <c r="F9" s="18" t="s">
        <v>66</v>
      </c>
      <c r="G9" s="18" t="s">
        <v>82</v>
      </c>
    </row>
    <row r="10" spans="2:18" x14ac:dyDescent="0.2">
      <c r="B10" s="17" t="s">
        <v>1</v>
      </c>
      <c r="C10" s="71" t="s">
        <v>81</v>
      </c>
      <c r="D10" s="72"/>
      <c r="E10" s="72"/>
      <c r="F10" s="73"/>
      <c r="G10" s="23" t="s">
        <v>83</v>
      </c>
    </row>
    <row r="11" spans="2:18" x14ac:dyDescent="0.2">
      <c r="B11" s="18" t="s">
        <v>85</v>
      </c>
      <c r="C11" s="19">
        <f>-E11-D11+F11</f>
        <v>12761</v>
      </c>
      <c r="D11" s="19">
        <f>L48</f>
        <v>-7089</v>
      </c>
      <c r="E11" s="19">
        <f>L33</f>
        <v>-2548</v>
      </c>
      <c r="F11" s="20">
        <f>R51</f>
        <v>3124</v>
      </c>
      <c r="G11" s="21">
        <f>C11/I25</f>
        <v>1.5951249999999999</v>
      </c>
    </row>
    <row r="12" spans="2:18" x14ac:dyDescent="0.2">
      <c r="B12" s="18" t="s">
        <v>84</v>
      </c>
      <c r="C12" s="19">
        <f>-E12-D12+F12</f>
        <v>12637</v>
      </c>
      <c r="D12" s="19">
        <f>D11</f>
        <v>-7089</v>
      </c>
      <c r="E12" s="19">
        <f>E11</f>
        <v>-2548</v>
      </c>
      <c r="F12" s="22">
        <v>3000</v>
      </c>
      <c r="G12" s="21">
        <f>C12/I25</f>
        <v>1.5796250000000001</v>
      </c>
    </row>
    <row r="13" spans="2:18" x14ac:dyDescent="0.2">
      <c r="E13" s="15"/>
      <c r="F13" s="15"/>
      <c r="G13" s="15"/>
    </row>
    <row r="14" spans="2:18" x14ac:dyDescent="0.2">
      <c r="E14" s="15"/>
      <c r="F14" s="15"/>
      <c r="G14" s="15"/>
      <c r="H14" s="16"/>
    </row>
    <row r="15" spans="2:18" ht="15" x14ac:dyDescent="0.25">
      <c r="B15" s="2" t="s">
        <v>4</v>
      </c>
      <c r="C15" s="2"/>
      <c r="D15" s="2"/>
      <c r="E15" s="2"/>
      <c r="F15" s="2"/>
      <c r="G15" s="2"/>
      <c r="H15" s="2" t="s">
        <v>42</v>
      </c>
      <c r="I15" s="2"/>
      <c r="J15" s="2"/>
      <c r="K15" s="2"/>
      <c r="L15" s="2"/>
      <c r="N15" s="2" t="s">
        <v>53</v>
      </c>
      <c r="O15" s="2"/>
      <c r="P15" s="2"/>
      <c r="Q15" s="2"/>
      <c r="R15" s="2"/>
    </row>
    <row r="16" spans="2:18" ht="15" x14ac:dyDescent="0.25">
      <c r="B16" s="3" t="s">
        <v>5</v>
      </c>
      <c r="C16" s="3" t="s">
        <v>71</v>
      </c>
      <c r="D16" s="2"/>
      <c r="E16" s="2"/>
      <c r="F16" s="2"/>
      <c r="G16" s="2"/>
      <c r="H16" s="3" t="s">
        <v>5</v>
      </c>
      <c r="I16" s="3" t="s">
        <v>71</v>
      </c>
      <c r="J16" s="2"/>
      <c r="K16" s="2"/>
      <c r="L16" s="2"/>
      <c r="N16" s="3" t="s">
        <v>5</v>
      </c>
      <c r="O16" s="3" t="s">
        <v>79</v>
      </c>
      <c r="P16" s="2"/>
      <c r="Q16" s="2"/>
      <c r="R16" s="2"/>
    </row>
    <row r="17" spans="2:18" ht="15" x14ac:dyDescent="0.25">
      <c r="B17" s="3" t="s">
        <v>6</v>
      </c>
      <c r="C17" s="3" t="s">
        <v>7</v>
      </c>
      <c r="D17" s="2"/>
      <c r="E17" s="2"/>
      <c r="F17" s="2"/>
      <c r="G17" s="2"/>
      <c r="H17" s="3" t="s">
        <v>6</v>
      </c>
      <c r="I17" s="3" t="s">
        <v>7</v>
      </c>
      <c r="J17" s="2"/>
      <c r="K17" s="2"/>
      <c r="L17" s="2"/>
      <c r="N17" s="3" t="s">
        <v>6</v>
      </c>
      <c r="O17" s="3" t="s">
        <v>7</v>
      </c>
      <c r="P17" s="2"/>
      <c r="Q17" s="2"/>
      <c r="R17" s="2"/>
    </row>
    <row r="18" spans="2:18" ht="15" x14ac:dyDescent="0.25">
      <c r="B18" s="3" t="s">
        <v>8</v>
      </c>
      <c r="C18" s="3" t="s">
        <v>72</v>
      </c>
      <c r="D18" s="2"/>
      <c r="E18" s="2"/>
      <c r="F18" s="2"/>
      <c r="G18" s="2"/>
      <c r="H18" s="3" t="s">
        <v>8</v>
      </c>
      <c r="I18" s="3" t="s">
        <v>72</v>
      </c>
      <c r="J18" s="2"/>
      <c r="K18" s="2"/>
      <c r="L18" s="2"/>
      <c r="N18" s="3" t="s">
        <v>8</v>
      </c>
      <c r="O18" s="3" t="s">
        <v>72</v>
      </c>
      <c r="P18" s="2"/>
      <c r="Q18" s="2"/>
      <c r="R18" s="2"/>
    </row>
    <row r="19" spans="2:18" ht="15" x14ac:dyDescent="0.25">
      <c r="B19" s="3" t="s">
        <v>10</v>
      </c>
      <c r="C19" s="3" t="s">
        <v>87</v>
      </c>
      <c r="D19" s="2"/>
      <c r="E19" s="2"/>
      <c r="F19" s="2"/>
      <c r="G19" s="2"/>
      <c r="H19" s="3" t="s">
        <v>10</v>
      </c>
      <c r="I19" s="3" t="s">
        <v>87</v>
      </c>
      <c r="J19" s="2"/>
      <c r="K19" s="2"/>
      <c r="L19" s="2"/>
      <c r="N19" s="3" t="s">
        <v>10</v>
      </c>
      <c r="O19" s="3" t="s">
        <v>87</v>
      </c>
      <c r="P19" s="2"/>
      <c r="Q19" s="2"/>
      <c r="R19" s="2"/>
    </row>
    <row r="20" spans="2:18" ht="15" x14ac:dyDescent="0.25">
      <c r="B20" s="3" t="s">
        <v>12</v>
      </c>
      <c r="C20" s="3" t="s">
        <v>13</v>
      </c>
      <c r="D20" s="2"/>
      <c r="E20" s="2"/>
      <c r="F20" s="2"/>
      <c r="G20" s="2"/>
      <c r="H20" s="3" t="s">
        <v>12</v>
      </c>
      <c r="I20" s="3" t="s">
        <v>13</v>
      </c>
      <c r="J20" s="2"/>
      <c r="K20" s="2"/>
      <c r="L20" s="2"/>
      <c r="N20" s="3" t="s">
        <v>12</v>
      </c>
      <c r="O20" s="3" t="s">
        <v>13</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14</v>
      </c>
      <c r="C22" s="5" t="s">
        <v>15</v>
      </c>
      <c r="D22" s="5" t="s">
        <v>16</v>
      </c>
      <c r="E22" s="5" t="s">
        <v>17</v>
      </c>
      <c r="F22" s="5" t="s">
        <v>18</v>
      </c>
      <c r="H22" s="4" t="s">
        <v>14</v>
      </c>
      <c r="I22" s="5" t="s">
        <v>15</v>
      </c>
      <c r="J22" s="5" t="s">
        <v>16</v>
      </c>
      <c r="K22" s="5" t="s">
        <v>17</v>
      </c>
      <c r="L22" s="5" t="s">
        <v>18</v>
      </c>
      <c r="N22" s="4" t="s">
        <v>14</v>
      </c>
      <c r="O22" s="5" t="s">
        <v>15</v>
      </c>
      <c r="P22" s="5" t="s">
        <v>16</v>
      </c>
      <c r="Q22" s="5" t="s">
        <v>17</v>
      </c>
      <c r="R22" s="5" t="s">
        <v>18</v>
      </c>
    </row>
    <row r="23" spans="2:18" ht="15" x14ac:dyDescent="0.25">
      <c r="B23" s="6" t="s">
        <v>19</v>
      </c>
      <c r="C23" s="7"/>
      <c r="D23" s="8" t="s">
        <v>16</v>
      </c>
      <c r="E23" s="7"/>
      <c r="F23" s="7"/>
      <c r="H23" s="6" t="s">
        <v>19</v>
      </c>
      <c r="I23" s="7"/>
      <c r="J23" s="8" t="s">
        <v>16</v>
      </c>
      <c r="K23" s="7"/>
      <c r="L23" s="7"/>
      <c r="N23" s="6" t="s">
        <v>19</v>
      </c>
      <c r="O23" s="7"/>
      <c r="P23" s="8" t="s">
        <v>16</v>
      </c>
      <c r="Q23" s="7"/>
      <c r="R23" s="7"/>
    </row>
    <row r="24" spans="2:18" ht="15" x14ac:dyDescent="0.25">
      <c r="B24" s="9" t="s">
        <v>20</v>
      </c>
      <c r="C24" s="10">
        <v>8200</v>
      </c>
      <c r="D24" s="8" t="s">
        <v>21</v>
      </c>
      <c r="E24" s="11"/>
      <c r="F24" s="10"/>
      <c r="H24" s="9" t="s">
        <v>20</v>
      </c>
      <c r="I24" s="10">
        <v>8400</v>
      </c>
      <c r="J24" s="8" t="s">
        <v>21</v>
      </c>
      <c r="K24" s="11"/>
      <c r="L24" s="10"/>
      <c r="N24" s="9" t="s">
        <v>54</v>
      </c>
      <c r="O24" s="10">
        <v>4000</v>
      </c>
      <c r="P24" s="8" t="s">
        <v>25</v>
      </c>
      <c r="Q24" s="11">
        <v>2.2000000000000002</v>
      </c>
      <c r="R24" s="10">
        <f>O24*Q24</f>
        <v>8800</v>
      </c>
    </row>
    <row r="25" spans="2:18" ht="15" x14ac:dyDescent="0.25">
      <c r="B25" s="9" t="s">
        <v>22</v>
      </c>
      <c r="C25" s="10">
        <v>7800</v>
      </c>
      <c r="D25" s="8" t="s">
        <v>21</v>
      </c>
      <c r="E25" s="11">
        <v>1.38</v>
      </c>
      <c r="F25" s="10">
        <f>C25*E25</f>
        <v>10764</v>
      </c>
      <c r="H25" s="9" t="s">
        <v>22</v>
      </c>
      <c r="I25" s="10">
        <v>8000</v>
      </c>
      <c r="J25" s="8" t="s">
        <v>21</v>
      </c>
      <c r="K25" s="11">
        <v>1.29</v>
      </c>
      <c r="L25" s="10">
        <f>I25*K25</f>
        <v>10320</v>
      </c>
      <c r="N25" s="9" t="s">
        <v>55</v>
      </c>
      <c r="O25" s="10">
        <v>1900</v>
      </c>
      <c r="P25" s="8" t="s">
        <v>25</v>
      </c>
      <c r="Q25" s="11">
        <v>0.85</v>
      </c>
      <c r="R25" s="10">
        <f>O25*Q25</f>
        <v>1615</v>
      </c>
    </row>
    <row r="26" spans="2:18" ht="15" x14ac:dyDescent="0.25">
      <c r="B26" s="9" t="s">
        <v>74</v>
      </c>
      <c r="C26" s="10"/>
      <c r="D26" s="8" t="s">
        <v>75</v>
      </c>
      <c r="E26" s="10"/>
      <c r="F26" s="10">
        <v>870</v>
      </c>
      <c r="H26" s="9" t="s">
        <v>74</v>
      </c>
      <c r="I26" s="10"/>
      <c r="J26" s="8" t="s">
        <v>75</v>
      </c>
      <c r="K26" s="10"/>
      <c r="L26" s="10">
        <v>870</v>
      </c>
      <c r="N26" s="9" t="s">
        <v>74</v>
      </c>
      <c r="O26" s="10"/>
      <c r="P26" s="8" t="s">
        <v>75</v>
      </c>
      <c r="Q26" s="10"/>
      <c r="R26" s="10">
        <v>870</v>
      </c>
    </row>
    <row r="27" spans="2:18" ht="15" x14ac:dyDescent="0.25">
      <c r="B27" s="6" t="s">
        <v>2</v>
      </c>
      <c r="C27" s="7"/>
      <c r="D27" s="8" t="s">
        <v>16</v>
      </c>
      <c r="E27" s="7"/>
      <c r="F27" s="7">
        <f>SUM(F24:F26)</f>
        <v>11634</v>
      </c>
      <c r="H27" s="6" t="s">
        <v>2</v>
      </c>
      <c r="I27" s="7"/>
      <c r="J27" s="8" t="s">
        <v>16</v>
      </c>
      <c r="K27" s="7"/>
      <c r="L27" s="7">
        <f>SUM(L24:L26)</f>
        <v>11190</v>
      </c>
      <c r="N27" s="6" t="s">
        <v>2</v>
      </c>
      <c r="O27" s="7"/>
      <c r="P27" s="8" t="s">
        <v>16</v>
      </c>
      <c r="Q27" s="7"/>
      <c r="R27" s="7">
        <f>SUM(R24:R26)</f>
        <v>11285</v>
      </c>
    </row>
    <row r="28" spans="2:18" ht="15" x14ac:dyDescent="0.25">
      <c r="B28" s="9" t="s">
        <v>16</v>
      </c>
      <c r="C28" s="10"/>
      <c r="D28" s="8" t="s">
        <v>16</v>
      </c>
      <c r="E28" s="10"/>
      <c r="F28" s="10"/>
      <c r="H28" s="9" t="s">
        <v>16</v>
      </c>
      <c r="I28" s="10"/>
      <c r="J28" s="8" t="s">
        <v>16</v>
      </c>
      <c r="K28" s="10"/>
      <c r="L28" s="10"/>
      <c r="N28" s="9" t="s">
        <v>16</v>
      </c>
      <c r="O28" s="10"/>
      <c r="P28" s="8" t="s">
        <v>16</v>
      </c>
      <c r="Q28" s="10"/>
      <c r="R28" s="10"/>
    </row>
    <row r="29" spans="2:18" ht="15" x14ac:dyDescent="0.25">
      <c r="B29" s="6" t="s">
        <v>23</v>
      </c>
      <c r="C29" s="7"/>
      <c r="D29" s="8" t="s">
        <v>16</v>
      </c>
      <c r="E29" s="7"/>
      <c r="F29" s="7"/>
      <c r="H29" s="6" t="s">
        <v>23</v>
      </c>
      <c r="I29" s="7"/>
      <c r="J29" s="8" t="s">
        <v>16</v>
      </c>
      <c r="K29" s="7"/>
      <c r="L29" s="7"/>
      <c r="N29" s="6" t="s">
        <v>23</v>
      </c>
      <c r="O29" s="7"/>
      <c r="P29" s="8" t="s">
        <v>16</v>
      </c>
      <c r="Q29" s="7"/>
      <c r="R29" s="7"/>
    </row>
    <row r="30" spans="2:18" ht="15" x14ac:dyDescent="0.25">
      <c r="B30" s="9" t="s">
        <v>24</v>
      </c>
      <c r="C30" s="10">
        <v>-9</v>
      </c>
      <c r="D30" s="8" t="s">
        <v>25</v>
      </c>
      <c r="E30" s="11">
        <v>53</v>
      </c>
      <c r="F30" s="10">
        <f>C30*E30</f>
        <v>-477</v>
      </c>
      <c r="H30" s="9" t="s">
        <v>43</v>
      </c>
      <c r="I30" s="10">
        <v>-2</v>
      </c>
      <c r="J30" s="8" t="s">
        <v>30</v>
      </c>
      <c r="K30" s="11">
        <v>950</v>
      </c>
      <c r="L30" s="10">
        <f>I30*K30</f>
        <v>-1900</v>
      </c>
      <c r="N30" s="9" t="s">
        <v>43</v>
      </c>
      <c r="O30" s="10">
        <v>-170</v>
      </c>
      <c r="P30" s="8" t="s">
        <v>25</v>
      </c>
      <c r="Q30" s="11">
        <v>5.4</v>
      </c>
      <c r="R30" s="10">
        <f>O30*Q30</f>
        <v>-918.00000000000011</v>
      </c>
    </row>
    <row r="31" spans="2:18" ht="15" x14ac:dyDescent="0.25">
      <c r="B31" s="9" t="s">
        <v>27</v>
      </c>
      <c r="C31" s="10">
        <v>-40</v>
      </c>
      <c r="D31" s="8" t="s">
        <v>28</v>
      </c>
      <c r="E31" s="11"/>
      <c r="F31" s="10"/>
      <c r="H31" s="9" t="s">
        <v>27</v>
      </c>
      <c r="I31" s="10">
        <v>-30</v>
      </c>
      <c r="J31" s="8" t="s">
        <v>28</v>
      </c>
      <c r="K31" s="11"/>
      <c r="L31" s="10"/>
      <c r="N31" s="9" t="s">
        <v>27</v>
      </c>
      <c r="O31" s="10">
        <v>-20</v>
      </c>
      <c r="P31" s="8" t="s">
        <v>28</v>
      </c>
      <c r="Q31" s="11"/>
      <c r="R31" s="10"/>
    </row>
    <row r="32" spans="2:18" ht="15" x14ac:dyDescent="0.25">
      <c r="B32" s="9" t="s">
        <v>29</v>
      </c>
      <c r="C32" s="10">
        <v>-234</v>
      </c>
      <c r="D32" s="8" t="s">
        <v>30</v>
      </c>
      <c r="E32" s="11">
        <v>2.7</v>
      </c>
      <c r="F32" s="10">
        <f>C32*E32</f>
        <v>-631.80000000000007</v>
      </c>
      <c r="H32" s="9" t="s">
        <v>29</v>
      </c>
      <c r="I32" s="10">
        <v>-240</v>
      </c>
      <c r="J32" s="8" t="s">
        <v>30</v>
      </c>
      <c r="K32" s="11">
        <v>2.7</v>
      </c>
      <c r="L32" s="10">
        <f>I32*K32</f>
        <v>-648</v>
      </c>
      <c r="N32" s="6" t="s">
        <v>31</v>
      </c>
      <c r="O32" s="7"/>
      <c r="P32" s="8" t="s">
        <v>16</v>
      </c>
      <c r="Q32" s="7"/>
      <c r="R32" s="7">
        <f>SUM(R29:R31)</f>
        <v>-918.00000000000011</v>
      </c>
    </row>
    <row r="33" spans="2:19" ht="15" x14ac:dyDescent="0.25">
      <c r="B33" s="6" t="s">
        <v>31</v>
      </c>
      <c r="C33" s="7"/>
      <c r="D33" s="8" t="s">
        <v>16</v>
      </c>
      <c r="E33" s="7"/>
      <c r="F33" s="7">
        <f>SUM(F29:F32)</f>
        <v>-1108.8000000000002</v>
      </c>
      <c r="H33" s="6" t="s">
        <v>31</v>
      </c>
      <c r="I33" s="7"/>
      <c r="J33" s="8" t="s">
        <v>16</v>
      </c>
      <c r="K33" s="7"/>
      <c r="L33" s="7">
        <f>SUM(L29:L32)</f>
        <v>-2548</v>
      </c>
      <c r="N33" s="6" t="s">
        <v>32</v>
      </c>
      <c r="O33" s="7"/>
      <c r="P33" s="8" t="s">
        <v>16</v>
      </c>
      <c r="Q33" s="7"/>
      <c r="R33" s="7">
        <f>SUM(R27,R32)</f>
        <v>10367</v>
      </c>
    </row>
    <row r="34" spans="2:19" ht="15" x14ac:dyDescent="0.25">
      <c r="B34" s="6" t="s">
        <v>32</v>
      </c>
      <c r="C34" s="7"/>
      <c r="D34" s="8" t="s">
        <v>16</v>
      </c>
      <c r="E34" s="7"/>
      <c r="F34" s="7">
        <f>SUM(F27,F33)</f>
        <v>10525.2</v>
      </c>
      <c r="H34" s="6" t="s">
        <v>32</v>
      </c>
      <c r="I34" s="7"/>
      <c r="J34" s="8" t="s">
        <v>16</v>
      </c>
      <c r="K34" s="7"/>
      <c r="L34" s="7">
        <f>SUM(L27,L33)</f>
        <v>8642</v>
      </c>
      <c r="N34" s="9" t="s">
        <v>16</v>
      </c>
      <c r="O34" s="10"/>
      <c r="P34" s="8" t="s">
        <v>16</v>
      </c>
      <c r="Q34" s="10"/>
      <c r="R34" s="10"/>
    </row>
    <row r="35" spans="2:19" ht="15" x14ac:dyDescent="0.25">
      <c r="B35" s="9" t="s">
        <v>16</v>
      </c>
      <c r="C35" s="10"/>
      <c r="D35" s="8" t="s">
        <v>16</v>
      </c>
      <c r="E35" s="10"/>
      <c r="F35" s="10"/>
      <c r="H35" s="9" t="s">
        <v>16</v>
      </c>
      <c r="I35" s="10"/>
      <c r="J35" s="8" t="s">
        <v>16</v>
      </c>
      <c r="K35" s="10"/>
      <c r="L35" s="10"/>
      <c r="N35" s="6" t="s">
        <v>3</v>
      </c>
      <c r="O35" s="7"/>
      <c r="P35" s="8" t="s">
        <v>16</v>
      </c>
      <c r="Q35" s="7"/>
      <c r="R35" s="7"/>
    </row>
    <row r="36" spans="2:19" ht="15" x14ac:dyDescent="0.25">
      <c r="B36" s="6" t="s">
        <v>3</v>
      </c>
      <c r="C36" s="7"/>
      <c r="D36" s="8" t="s">
        <v>16</v>
      </c>
      <c r="E36" s="7"/>
      <c r="F36" s="7"/>
      <c r="H36" s="6" t="s">
        <v>3</v>
      </c>
      <c r="I36" s="7"/>
      <c r="J36" s="8" t="s">
        <v>16</v>
      </c>
      <c r="K36" s="7"/>
      <c r="L36" s="7"/>
      <c r="N36" s="9" t="s">
        <v>47</v>
      </c>
      <c r="O36" s="10">
        <v>-1</v>
      </c>
      <c r="P36" s="8" t="s">
        <v>16</v>
      </c>
      <c r="Q36" s="10">
        <v>653</v>
      </c>
      <c r="R36" s="10">
        <f t="shared" ref="R36:R48" si="0">O36*Q36</f>
        <v>-653</v>
      </c>
    </row>
    <row r="37" spans="2:19" ht="15" x14ac:dyDescent="0.25">
      <c r="B37" s="9" t="s">
        <v>33</v>
      </c>
      <c r="C37" s="10">
        <v>-40</v>
      </c>
      <c r="D37" s="8" t="s">
        <v>16</v>
      </c>
      <c r="E37" s="10">
        <v>23</v>
      </c>
      <c r="F37" s="10">
        <f t="shared" ref="F37:F44" si="1">C37*E37</f>
        <v>-920</v>
      </c>
      <c r="H37" s="9" t="s">
        <v>47</v>
      </c>
      <c r="I37" s="10">
        <v>-1</v>
      </c>
      <c r="J37" s="8" t="s">
        <v>16</v>
      </c>
      <c r="K37" s="10">
        <v>653</v>
      </c>
      <c r="L37" s="10">
        <f t="shared" ref="L37:L46" si="2">I37*K37</f>
        <v>-653</v>
      </c>
      <c r="N37" s="9" t="s">
        <v>80</v>
      </c>
      <c r="O37" s="10">
        <v>-3</v>
      </c>
      <c r="P37" s="8" t="s">
        <v>16</v>
      </c>
      <c r="Q37" s="10">
        <v>203</v>
      </c>
      <c r="R37" s="10">
        <f t="shared" si="0"/>
        <v>-609</v>
      </c>
    </row>
    <row r="38" spans="2:19" ht="15" x14ac:dyDescent="0.25">
      <c r="B38" s="9" t="s">
        <v>35</v>
      </c>
      <c r="C38" s="12">
        <v>-0.33</v>
      </c>
      <c r="D38" s="8" t="s">
        <v>16</v>
      </c>
      <c r="E38" s="10">
        <v>333</v>
      </c>
      <c r="F38" s="10">
        <f t="shared" si="1"/>
        <v>-109.89</v>
      </c>
      <c r="H38" s="9" t="s">
        <v>76</v>
      </c>
      <c r="I38" s="10">
        <v>-1</v>
      </c>
      <c r="J38" s="8" t="s">
        <v>16</v>
      </c>
      <c r="K38" s="10">
        <v>203</v>
      </c>
      <c r="L38" s="10">
        <f t="shared" si="2"/>
        <v>-203</v>
      </c>
      <c r="N38" s="9" t="s">
        <v>33</v>
      </c>
      <c r="O38" s="10">
        <v>-20</v>
      </c>
      <c r="P38" s="8" t="s">
        <v>16</v>
      </c>
      <c r="Q38" s="10">
        <v>18</v>
      </c>
      <c r="R38" s="10">
        <f t="shared" si="0"/>
        <v>-360</v>
      </c>
    </row>
    <row r="39" spans="2:19" ht="15" x14ac:dyDescent="0.25">
      <c r="B39" s="9" t="s">
        <v>36</v>
      </c>
      <c r="C39" s="10">
        <v>-5</v>
      </c>
      <c r="D39" s="8" t="s">
        <v>16</v>
      </c>
      <c r="E39" s="10">
        <v>225</v>
      </c>
      <c r="F39" s="10">
        <f t="shared" si="1"/>
        <v>-1125</v>
      </c>
      <c r="H39" s="9" t="s">
        <v>33</v>
      </c>
      <c r="I39" s="10">
        <v>-30</v>
      </c>
      <c r="J39" s="8" t="s">
        <v>16</v>
      </c>
      <c r="K39" s="10">
        <v>18</v>
      </c>
      <c r="L39" s="10">
        <f t="shared" si="2"/>
        <v>-540</v>
      </c>
      <c r="N39" s="9" t="s">
        <v>58</v>
      </c>
      <c r="O39" s="10">
        <v>-1</v>
      </c>
      <c r="P39" s="8" t="s">
        <v>16</v>
      </c>
      <c r="Q39" s="10">
        <v>380</v>
      </c>
      <c r="R39" s="10">
        <f t="shared" si="0"/>
        <v>-380</v>
      </c>
    </row>
    <row r="40" spans="2:19" ht="15" x14ac:dyDescent="0.25">
      <c r="B40" s="9" t="s">
        <v>37</v>
      </c>
      <c r="C40" s="10">
        <v>-5</v>
      </c>
      <c r="D40" s="8" t="s">
        <v>16</v>
      </c>
      <c r="E40" s="10">
        <v>170</v>
      </c>
      <c r="F40" s="10">
        <f t="shared" si="1"/>
        <v>-850</v>
      </c>
      <c r="H40" s="9" t="s">
        <v>49</v>
      </c>
      <c r="I40" s="10">
        <v>-1</v>
      </c>
      <c r="J40" s="8" t="s">
        <v>16</v>
      </c>
      <c r="K40" s="10">
        <v>475</v>
      </c>
      <c r="L40" s="10">
        <f t="shared" si="2"/>
        <v>-475</v>
      </c>
      <c r="N40" s="9" t="s">
        <v>77</v>
      </c>
      <c r="O40" s="10">
        <v>-2</v>
      </c>
      <c r="P40" s="8" t="s">
        <v>16</v>
      </c>
      <c r="Q40" s="10">
        <v>140</v>
      </c>
      <c r="R40" s="10">
        <f t="shared" si="0"/>
        <v>-280</v>
      </c>
    </row>
    <row r="41" spans="2:19" ht="15" x14ac:dyDescent="0.25">
      <c r="B41" s="9" t="s">
        <v>38</v>
      </c>
      <c r="C41" s="10">
        <v>-5</v>
      </c>
      <c r="D41" s="8" t="s">
        <v>16</v>
      </c>
      <c r="E41" s="10">
        <v>620</v>
      </c>
      <c r="F41" s="10">
        <f t="shared" si="1"/>
        <v>-3100</v>
      </c>
      <c r="H41" s="9" t="s">
        <v>77</v>
      </c>
      <c r="I41" s="10">
        <v>-3</v>
      </c>
      <c r="J41" s="8" t="s">
        <v>16</v>
      </c>
      <c r="K41" s="10">
        <v>140</v>
      </c>
      <c r="L41" s="10">
        <f t="shared" si="2"/>
        <v>-420</v>
      </c>
      <c r="N41" s="9" t="s">
        <v>59</v>
      </c>
      <c r="O41" s="10">
        <v>-1</v>
      </c>
      <c r="P41" s="8" t="s">
        <v>16</v>
      </c>
      <c r="Q41" s="10">
        <v>825</v>
      </c>
      <c r="R41" s="10">
        <f t="shared" si="0"/>
        <v>-825</v>
      </c>
    </row>
    <row r="42" spans="2:19" ht="15" x14ac:dyDescent="0.25">
      <c r="B42" s="9" t="s">
        <v>88</v>
      </c>
      <c r="C42" s="10">
        <v>-1</v>
      </c>
      <c r="D42" s="8" t="s">
        <v>16</v>
      </c>
      <c r="E42" s="10">
        <v>1225</v>
      </c>
      <c r="F42" s="10">
        <f t="shared" si="1"/>
        <v>-1225</v>
      </c>
      <c r="H42" s="9" t="s">
        <v>78</v>
      </c>
      <c r="I42" s="10">
        <v>-1</v>
      </c>
      <c r="J42" s="8" t="s">
        <v>16</v>
      </c>
      <c r="K42" s="10">
        <v>383</v>
      </c>
      <c r="L42" s="10">
        <f t="shared" si="2"/>
        <v>-383</v>
      </c>
      <c r="N42" s="9" t="s">
        <v>60</v>
      </c>
      <c r="O42" s="10">
        <v>-1</v>
      </c>
      <c r="P42" s="8" t="s">
        <v>16</v>
      </c>
      <c r="Q42" s="10">
        <v>375</v>
      </c>
      <c r="R42" s="10">
        <f t="shared" si="0"/>
        <v>-375</v>
      </c>
    </row>
    <row r="43" spans="2:19" ht="15" x14ac:dyDescent="0.25">
      <c r="B43" s="9" t="s">
        <v>89</v>
      </c>
      <c r="C43" s="10">
        <v>-3</v>
      </c>
      <c r="D43" s="8" t="s">
        <v>16</v>
      </c>
      <c r="E43" s="10">
        <v>125</v>
      </c>
      <c r="F43" s="10">
        <f t="shared" si="1"/>
        <v>-375</v>
      </c>
      <c r="H43" s="9" t="s">
        <v>51</v>
      </c>
      <c r="I43" s="10">
        <v>-1</v>
      </c>
      <c r="J43" s="8" t="s">
        <v>16</v>
      </c>
      <c r="K43" s="10">
        <v>1700</v>
      </c>
      <c r="L43" s="10">
        <f t="shared" si="2"/>
        <v>-1700</v>
      </c>
      <c r="N43" s="9" t="s">
        <v>61</v>
      </c>
      <c r="O43" s="10">
        <v>-4000</v>
      </c>
      <c r="P43" s="8" t="s">
        <v>16</v>
      </c>
      <c r="Q43" s="13">
        <v>0.11</v>
      </c>
      <c r="R43" s="10">
        <f t="shared" si="0"/>
        <v>-440</v>
      </c>
    </row>
    <row r="44" spans="2:19" ht="15" x14ac:dyDescent="0.25">
      <c r="B44" s="9" t="s">
        <v>90</v>
      </c>
      <c r="C44" s="10">
        <v>-150</v>
      </c>
      <c r="D44" s="8" t="s">
        <v>16</v>
      </c>
      <c r="E44" s="10">
        <v>7</v>
      </c>
      <c r="F44" s="10">
        <f t="shared" si="1"/>
        <v>-1050</v>
      </c>
      <c r="G44" s="1"/>
      <c r="H44" s="9" t="s">
        <v>88</v>
      </c>
      <c r="I44" s="10">
        <v>-1</v>
      </c>
      <c r="J44" s="8" t="s">
        <v>16</v>
      </c>
      <c r="K44" s="10">
        <v>1225</v>
      </c>
      <c r="L44" s="10">
        <f t="shared" si="2"/>
        <v>-1225</v>
      </c>
      <c r="M44" s="1"/>
      <c r="N44" s="9" t="s">
        <v>62</v>
      </c>
      <c r="O44" s="12">
        <v>-3.8</v>
      </c>
      <c r="P44" s="8" t="s">
        <v>16</v>
      </c>
      <c r="Q44" s="10">
        <v>90</v>
      </c>
      <c r="R44" s="10">
        <f t="shared" si="0"/>
        <v>-342</v>
      </c>
      <c r="S44" s="1"/>
    </row>
    <row r="45" spans="2:19" s="1" customFormat="1" ht="15" x14ac:dyDescent="0.25">
      <c r="B45" s="9" t="s">
        <v>39</v>
      </c>
      <c r="C45" s="10"/>
      <c r="D45" s="8" t="s">
        <v>16</v>
      </c>
      <c r="E45" s="10"/>
      <c r="F45" s="10">
        <v>-750</v>
      </c>
      <c r="H45" s="9" t="s">
        <v>89</v>
      </c>
      <c r="I45" s="10">
        <v>-2</v>
      </c>
      <c r="J45" s="8" t="s">
        <v>16</v>
      </c>
      <c r="K45" s="10">
        <v>125</v>
      </c>
      <c r="L45" s="10">
        <f t="shared" si="2"/>
        <v>-250</v>
      </c>
      <c r="N45" s="9" t="s">
        <v>63</v>
      </c>
      <c r="O45" s="10">
        <v>-1</v>
      </c>
      <c r="P45" s="8" t="s">
        <v>16</v>
      </c>
      <c r="Q45" s="10">
        <v>229</v>
      </c>
      <c r="R45" s="10">
        <f t="shared" si="0"/>
        <v>-229</v>
      </c>
    </row>
    <row r="46" spans="2:19" s="1" customFormat="1" ht="15" x14ac:dyDescent="0.25">
      <c r="B46" s="6" t="s">
        <v>40</v>
      </c>
      <c r="C46" s="7"/>
      <c r="D46" s="8" t="s">
        <v>16</v>
      </c>
      <c r="E46" s="7"/>
      <c r="F46" s="7">
        <f>SUM(F37:F45)</f>
        <v>-9504.89</v>
      </c>
      <c r="G46"/>
      <c r="H46" s="9" t="s">
        <v>90</v>
      </c>
      <c r="I46" s="10">
        <v>-70</v>
      </c>
      <c r="J46" s="8" t="s">
        <v>16</v>
      </c>
      <c r="K46" s="10">
        <v>7</v>
      </c>
      <c r="L46" s="10">
        <f t="shared" si="2"/>
        <v>-490</v>
      </c>
      <c r="M46"/>
      <c r="N46" s="9" t="s">
        <v>88</v>
      </c>
      <c r="O46" s="10">
        <v>-1</v>
      </c>
      <c r="P46" s="8" t="s">
        <v>16</v>
      </c>
      <c r="Q46" s="10">
        <v>1225</v>
      </c>
      <c r="R46" s="10">
        <f t="shared" si="0"/>
        <v>-1225</v>
      </c>
      <c r="S46"/>
    </row>
    <row r="47" spans="2:19" ht="15" x14ac:dyDescent="0.25">
      <c r="B47" s="9" t="s">
        <v>41</v>
      </c>
      <c r="C47" s="10"/>
      <c r="D47" s="8" t="s">
        <v>16</v>
      </c>
      <c r="E47" s="10"/>
      <c r="F47" s="10">
        <f>SUM(F34,F46)</f>
        <v>1020.3100000000013</v>
      </c>
      <c r="H47" s="9" t="s">
        <v>39</v>
      </c>
      <c r="I47" s="10"/>
      <c r="J47" s="8" t="s">
        <v>16</v>
      </c>
      <c r="K47" s="10"/>
      <c r="L47" s="10">
        <v>-750</v>
      </c>
      <c r="N47" s="9" t="s">
        <v>89</v>
      </c>
      <c r="O47" s="10">
        <v>-2</v>
      </c>
      <c r="P47" s="8" t="s">
        <v>16</v>
      </c>
      <c r="Q47" s="10">
        <v>125</v>
      </c>
      <c r="R47" s="10">
        <f t="shared" si="0"/>
        <v>-250</v>
      </c>
    </row>
    <row r="48" spans="2:19" ht="15" x14ac:dyDescent="0.25">
      <c r="H48" s="6" t="s">
        <v>52</v>
      </c>
      <c r="I48" s="7"/>
      <c r="J48" s="8" t="s">
        <v>16</v>
      </c>
      <c r="K48" s="7"/>
      <c r="L48" s="7">
        <f>SUM(L37:L47)</f>
        <v>-7089</v>
      </c>
      <c r="N48" s="9" t="s">
        <v>90</v>
      </c>
      <c r="O48" s="10">
        <v>-75</v>
      </c>
      <c r="P48" s="8" t="s">
        <v>16</v>
      </c>
      <c r="Q48" s="10">
        <v>7</v>
      </c>
      <c r="R48" s="10">
        <f t="shared" si="0"/>
        <v>-525</v>
      </c>
    </row>
    <row r="49" spans="2:18" ht="15" x14ac:dyDescent="0.25">
      <c r="H49" s="9" t="s">
        <v>41</v>
      </c>
      <c r="I49" s="10"/>
      <c r="J49" s="8" t="s">
        <v>16</v>
      </c>
      <c r="K49" s="10"/>
      <c r="L49" s="10">
        <f>SUM(L34,L48)</f>
        <v>1553</v>
      </c>
      <c r="N49" s="9" t="s">
        <v>39</v>
      </c>
      <c r="O49" s="10"/>
      <c r="P49" s="8" t="s">
        <v>16</v>
      </c>
      <c r="Q49" s="10"/>
      <c r="R49" s="10">
        <v>-750</v>
      </c>
    </row>
    <row r="50" spans="2:18" ht="15" x14ac:dyDescent="0.25">
      <c r="N50" s="6" t="s">
        <v>40</v>
      </c>
      <c r="O50" s="7"/>
      <c r="P50" s="8" t="s">
        <v>16</v>
      </c>
      <c r="Q50" s="7"/>
      <c r="R50" s="7">
        <f>SUM(R36:R49)</f>
        <v>-7243</v>
      </c>
    </row>
    <row r="51" spans="2:18" ht="15" x14ac:dyDescent="0.25">
      <c r="N51" s="9" t="s">
        <v>41</v>
      </c>
      <c r="O51" s="10"/>
      <c r="P51" s="8" t="s">
        <v>16</v>
      </c>
      <c r="Q51" s="10"/>
      <c r="R51" s="10">
        <f>SUM(R33,R50)</f>
        <v>3124</v>
      </c>
    </row>
    <row r="54" spans="2:18" x14ac:dyDescent="0.2">
      <c r="B54" s="1"/>
    </row>
    <row r="58" spans="2:18" x14ac:dyDescent="0.2">
      <c r="F58" s="14"/>
      <c r="L58" s="14"/>
    </row>
  </sheetData>
  <mergeCells count="2">
    <mergeCell ref="C6:F6"/>
    <mergeCell ref="C10:F10"/>
  </mergeCells>
  <pageMargins left="0.7" right="0.7" top="0.75" bottom="0.75" header="0.3" footer="0.3"/>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1491D-3B76-4928-BAD8-D55C6D63A45A}">
  <sheetPr>
    <tabColor rgb="FFFF0000"/>
    <pageSetUpPr fitToPage="1"/>
  </sheetPr>
  <dimension ref="B2:S50"/>
  <sheetViews>
    <sheetView showGridLines="0" zoomScaleNormal="100" workbookViewId="0">
      <selection activeCell="F8" sqref="F8"/>
    </sheetView>
  </sheetViews>
  <sheetFormatPr defaultRowHeight="12" x14ac:dyDescent="0.2"/>
  <cols>
    <col min="1" max="1" width="2.140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96</v>
      </c>
    </row>
    <row r="5" spans="2:18" x14ac:dyDescent="0.2">
      <c r="B5" s="18"/>
      <c r="C5" s="18" t="s">
        <v>69</v>
      </c>
      <c r="D5" s="18" t="s">
        <v>70</v>
      </c>
      <c r="E5" s="18" t="s">
        <v>68</v>
      </c>
      <c r="F5" s="18" t="s">
        <v>66</v>
      </c>
      <c r="G5" s="18" t="s">
        <v>82</v>
      </c>
    </row>
    <row r="6" spans="2:18" x14ac:dyDescent="0.2">
      <c r="B6" s="17" t="s">
        <v>67</v>
      </c>
      <c r="C6" s="71" t="s">
        <v>81</v>
      </c>
      <c r="D6" s="72"/>
      <c r="E6" s="72"/>
      <c r="F6" s="73"/>
      <c r="G6" s="23" t="s">
        <v>83</v>
      </c>
    </row>
    <row r="7" spans="2:18" x14ac:dyDescent="0.2">
      <c r="B7" s="18" t="s">
        <v>85</v>
      </c>
      <c r="C7" s="19">
        <f>-E7-D7+F7</f>
        <v>12960.3</v>
      </c>
      <c r="D7" s="19">
        <f>F43</f>
        <v>-6940.5</v>
      </c>
      <c r="E7" s="19">
        <f>F33</f>
        <v>-1108.8000000000002</v>
      </c>
      <c r="F7" s="20">
        <f>R48</f>
        <v>4911</v>
      </c>
      <c r="G7" s="21">
        <f>C7/C25</f>
        <v>1.6615769230769231</v>
      </c>
    </row>
    <row r="8" spans="2:18" x14ac:dyDescent="0.2">
      <c r="B8" s="18" t="s">
        <v>84</v>
      </c>
      <c r="C8" s="19">
        <f>-E8-D8+F8</f>
        <v>11049.3</v>
      </c>
      <c r="D8" s="19">
        <f>D7</f>
        <v>-6940.5</v>
      </c>
      <c r="E8" s="19">
        <f>E7</f>
        <v>-1108.8000000000002</v>
      </c>
      <c r="F8" s="22">
        <v>3000</v>
      </c>
      <c r="G8" s="21">
        <f>C8/C25</f>
        <v>1.416576923076923</v>
      </c>
    </row>
    <row r="9" spans="2:18" x14ac:dyDescent="0.2">
      <c r="B9" s="24"/>
      <c r="C9" s="18" t="s">
        <v>69</v>
      </c>
      <c r="D9" s="18" t="s">
        <v>70</v>
      </c>
      <c r="E9" s="18" t="s">
        <v>68</v>
      </c>
      <c r="F9" s="18" t="s">
        <v>66</v>
      </c>
      <c r="G9" s="18" t="s">
        <v>82</v>
      </c>
    </row>
    <row r="10" spans="2:18" x14ac:dyDescent="0.2">
      <c r="B10" s="17" t="s">
        <v>1</v>
      </c>
      <c r="C10" s="71" t="s">
        <v>81</v>
      </c>
      <c r="D10" s="72"/>
      <c r="E10" s="72"/>
      <c r="F10" s="73"/>
      <c r="G10" s="23" t="s">
        <v>83</v>
      </c>
    </row>
    <row r="11" spans="2:18" x14ac:dyDescent="0.2">
      <c r="B11" s="18" t="s">
        <v>85</v>
      </c>
      <c r="C11" s="19">
        <f>-E11-D11+F11</f>
        <v>12804</v>
      </c>
      <c r="D11" s="19">
        <f>L45</f>
        <v>-5345</v>
      </c>
      <c r="E11" s="19">
        <f>L33</f>
        <v>-2548</v>
      </c>
      <c r="F11" s="20">
        <f>R48</f>
        <v>4911</v>
      </c>
      <c r="G11" s="21">
        <f>C11/I25</f>
        <v>1.6005</v>
      </c>
    </row>
    <row r="12" spans="2:18" x14ac:dyDescent="0.2">
      <c r="B12" s="18" t="s">
        <v>84</v>
      </c>
      <c r="C12" s="19">
        <f>-E12-D12+F12</f>
        <v>10893</v>
      </c>
      <c r="D12" s="19">
        <f>D11</f>
        <v>-5345</v>
      </c>
      <c r="E12" s="19">
        <f>E11</f>
        <v>-2548</v>
      </c>
      <c r="F12" s="22">
        <v>3000</v>
      </c>
      <c r="G12" s="21">
        <f>C12/I25</f>
        <v>1.3616250000000001</v>
      </c>
    </row>
    <row r="13" spans="2:18" x14ac:dyDescent="0.2">
      <c r="E13" s="15"/>
      <c r="F13" s="15"/>
      <c r="G13" s="15"/>
    </row>
    <row r="14" spans="2:18" x14ac:dyDescent="0.2">
      <c r="E14" s="15"/>
      <c r="F14" s="15"/>
      <c r="G14" s="15"/>
      <c r="H14" s="16"/>
    </row>
    <row r="15" spans="2:18" ht="15" x14ac:dyDescent="0.25">
      <c r="B15" s="2" t="s">
        <v>4</v>
      </c>
      <c r="C15" s="2"/>
      <c r="D15" s="2"/>
      <c r="E15" s="2"/>
      <c r="F15" s="2"/>
      <c r="G15" s="2"/>
      <c r="H15" s="2" t="s">
        <v>42</v>
      </c>
      <c r="I15" s="2"/>
      <c r="J15" s="2"/>
      <c r="K15" s="2"/>
      <c r="L15" s="2"/>
      <c r="N15" s="2" t="s">
        <v>53</v>
      </c>
      <c r="O15" s="2"/>
      <c r="P15" s="2"/>
      <c r="Q15" s="2"/>
      <c r="R15" s="2"/>
    </row>
    <row r="16" spans="2:18" ht="15" x14ac:dyDescent="0.25">
      <c r="B16" s="3" t="s">
        <v>5</v>
      </c>
      <c r="C16" s="3" t="s">
        <v>71</v>
      </c>
      <c r="D16" s="2"/>
      <c r="E16" s="2"/>
      <c r="F16" s="2"/>
      <c r="G16" s="2"/>
      <c r="H16" s="3" t="s">
        <v>5</v>
      </c>
      <c r="I16" s="3" t="s">
        <v>71</v>
      </c>
      <c r="J16" s="2"/>
      <c r="K16" s="2"/>
      <c r="L16" s="2"/>
      <c r="N16" s="3" t="s">
        <v>5</v>
      </c>
      <c r="O16" s="3" t="s">
        <v>79</v>
      </c>
      <c r="P16" s="2"/>
      <c r="Q16" s="2"/>
      <c r="R16" s="2"/>
    </row>
    <row r="17" spans="2:18" ht="15" x14ac:dyDescent="0.25">
      <c r="B17" s="3" t="s">
        <v>6</v>
      </c>
      <c r="C17" s="3" t="s">
        <v>7</v>
      </c>
      <c r="D17" s="2"/>
      <c r="E17" s="2"/>
      <c r="F17" s="2"/>
      <c r="G17" s="2"/>
      <c r="H17" s="3" t="s">
        <v>6</v>
      </c>
      <c r="I17" s="3" t="s">
        <v>7</v>
      </c>
      <c r="J17" s="2"/>
      <c r="K17" s="2"/>
      <c r="L17" s="2"/>
      <c r="N17" s="3" t="s">
        <v>6</v>
      </c>
      <c r="O17" s="3" t="s">
        <v>7</v>
      </c>
      <c r="P17" s="2"/>
      <c r="Q17" s="2"/>
      <c r="R17" s="2"/>
    </row>
    <row r="18" spans="2:18" ht="15" x14ac:dyDescent="0.25">
      <c r="B18" s="3" t="s">
        <v>8</v>
      </c>
      <c r="C18" s="3" t="s">
        <v>72</v>
      </c>
      <c r="D18" s="2"/>
      <c r="E18" s="2"/>
      <c r="F18" s="2"/>
      <c r="G18" s="2"/>
      <c r="H18" s="3" t="s">
        <v>8</v>
      </c>
      <c r="I18" s="3" t="s">
        <v>72</v>
      </c>
      <c r="J18" s="2"/>
      <c r="K18" s="2"/>
      <c r="L18" s="2"/>
      <c r="N18" s="3" t="s">
        <v>8</v>
      </c>
      <c r="O18" s="3" t="s">
        <v>72</v>
      </c>
      <c r="P18" s="2"/>
      <c r="Q18" s="2"/>
      <c r="R18" s="2"/>
    </row>
    <row r="19" spans="2:18" ht="15" x14ac:dyDescent="0.25">
      <c r="B19" s="3" t="s">
        <v>10</v>
      </c>
      <c r="C19" s="3" t="s">
        <v>73</v>
      </c>
      <c r="D19" s="2"/>
      <c r="E19" s="2"/>
      <c r="F19" s="2"/>
      <c r="G19" s="2"/>
      <c r="H19" s="3" t="s">
        <v>10</v>
      </c>
      <c r="I19" s="3" t="s">
        <v>73</v>
      </c>
      <c r="J19" s="2"/>
      <c r="K19" s="2"/>
      <c r="L19" s="2"/>
      <c r="N19" s="3" t="s">
        <v>10</v>
      </c>
      <c r="O19" s="3" t="s">
        <v>73</v>
      </c>
      <c r="P19" s="2"/>
      <c r="Q19" s="2"/>
      <c r="R19" s="2"/>
    </row>
    <row r="20" spans="2:18" ht="15" x14ac:dyDescent="0.25">
      <c r="B20" s="3" t="s">
        <v>12</v>
      </c>
      <c r="C20" s="3" t="s">
        <v>13</v>
      </c>
      <c r="D20" s="2"/>
      <c r="E20" s="2"/>
      <c r="F20" s="2"/>
      <c r="G20" s="2"/>
      <c r="H20" s="3" t="s">
        <v>12</v>
      </c>
      <c r="I20" s="3" t="s">
        <v>13</v>
      </c>
      <c r="J20" s="2"/>
      <c r="K20" s="2"/>
      <c r="L20" s="2"/>
      <c r="N20" s="3" t="s">
        <v>12</v>
      </c>
      <c r="O20" s="3" t="s">
        <v>13</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14</v>
      </c>
      <c r="C22" s="5" t="s">
        <v>15</v>
      </c>
      <c r="D22" s="5" t="s">
        <v>16</v>
      </c>
      <c r="E22" s="5" t="s">
        <v>17</v>
      </c>
      <c r="F22" s="5" t="s">
        <v>18</v>
      </c>
      <c r="H22" s="4" t="s">
        <v>14</v>
      </c>
      <c r="I22" s="5" t="s">
        <v>15</v>
      </c>
      <c r="J22" s="5" t="s">
        <v>16</v>
      </c>
      <c r="K22" s="5" t="s">
        <v>17</v>
      </c>
      <c r="L22" s="5" t="s">
        <v>18</v>
      </c>
      <c r="N22" s="4" t="s">
        <v>14</v>
      </c>
      <c r="O22" s="5" t="s">
        <v>15</v>
      </c>
      <c r="P22" s="5" t="s">
        <v>16</v>
      </c>
      <c r="Q22" s="5" t="s">
        <v>17</v>
      </c>
      <c r="R22" s="5" t="s">
        <v>18</v>
      </c>
    </row>
    <row r="23" spans="2:18" ht="15" x14ac:dyDescent="0.25">
      <c r="B23" s="6" t="s">
        <v>19</v>
      </c>
      <c r="C23" s="7"/>
      <c r="D23" s="8" t="s">
        <v>16</v>
      </c>
      <c r="E23" s="7"/>
      <c r="F23" s="7"/>
      <c r="H23" s="6" t="s">
        <v>19</v>
      </c>
      <c r="I23" s="7"/>
      <c r="J23" s="8" t="s">
        <v>16</v>
      </c>
      <c r="K23" s="7"/>
      <c r="L23" s="7"/>
      <c r="N23" s="6" t="s">
        <v>19</v>
      </c>
      <c r="O23" s="7"/>
      <c r="P23" s="8" t="s">
        <v>16</v>
      </c>
      <c r="Q23" s="7"/>
      <c r="R23" s="7"/>
    </row>
    <row r="24" spans="2:18" ht="15" x14ac:dyDescent="0.25">
      <c r="B24" s="9" t="s">
        <v>20</v>
      </c>
      <c r="C24" s="10">
        <v>8200</v>
      </c>
      <c r="D24" s="8" t="s">
        <v>21</v>
      </c>
      <c r="E24" s="11"/>
      <c r="F24" s="10"/>
      <c r="H24" s="9" t="s">
        <v>20</v>
      </c>
      <c r="I24" s="10">
        <v>8400</v>
      </c>
      <c r="J24" s="8" t="s">
        <v>21</v>
      </c>
      <c r="K24" s="11"/>
      <c r="L24" s="10"/>
      <c r="N24" s="9" t="s">
        <v>54</v>
      </c>
      <c r="O24" s="10">
        <v>4000</v>
      </c>
      <c r="P24" s="8" t="s">
        <v>25</v>
      </c>
      <c r="Q24" s="11">
        <v>2.2000000000000002</v>
      </c>
      <c r="R24" s="10">
        <f>O24*Q24</f>
        <v>8800</v>
      </c>
    </row>
    <row r="25" spans="2:18" ht="15" x14ac:dyDescent="0.25">
      <c r="B25" s="9" t="s">
        <v>22</v>
      </c>
      <c r="C25" s="10">
        <v>7800</v>
      </c>
      <c r="D25" s="8" t="s">
        <v>21</v>
      </c>
      <c r="E25" s="11">
        <v>1.38</v>
      </c>
      <c r="F25" s="10">
        <f>C25*E25</f>
        <v>10764</v>
      </c>
      <c r="H25" s="9" t="s">
        <v>22</v>
      </c>
      <c r="I25" s="10">
        <v>8000</v>
      </c>
      <c r="J25" s="8" t="s">
        <v>21</v>
      </c>
      <c r="K25" s="11">
        <v>1.29</v>
      </c>
      <c r="L25" s="10">
        <f>I25*K25</f>
        <v>10320</v>
      </c>
      <c r="N25" s="9" t="s">
        <v>55</v>
      </c>
      <c r="O25" s="10">
        <v>1900</v>
      </c>
      <c r="P25" s="8" t="s">
        <v>25</v>
      </c>
      <c r="Q25" s="11">
        <v>0.85</v>
      </c>
      <c r="R25" s="10">
        <f>O25*Q25</f>
        <v>1615</v>
      </c>
    </row>
    <row r="26" spans="2:18" ht="15" x14ac:dyDescent="0.25">
      <c r="B26" s="9" t="s">
        <v>74</v>
      </c>
      <c r="C26" s="10"/>
      <c r="D26" s="8" t="s">
        <v>75</v>
      </c>
      <c r="E26" s="10"/>
      <c r="F26" s="10">
        <v>870</v>
      </c>
      <c r="H26" s="9" t="s">
        <v>74</v>
      </c>
      <c r="I26" s="10"/>
      <c r="J26" s="8" t="s">
        <v>75</v>
      </c>
      <c r="K26" s="10"/>
      <c r="L26" s="10">
        <v>870</v>
      </c>
      <c r="N26" s="9" t="s">
        <v>74</v>
      </c>
      <c r="O26" s="10"/>
      <c r="P26" s="8" t="s">
        <v>75</v>
      </c>
      <c r="Q26" s="10"/>
      <c r="R26" s="10">
        <v>870</v>
      </c>
    </row>
    <row r="27" spans="2:18" ht="15" x14ac:dyDescent="0.25">
      <c r="B27" s="6" t="s">
        <v>2</v>
      </c>
      <c r="C27" s="7"/>
      <c r="D27" s="8" t="s">
        <v>16</v>
      </c>
      <c r="E27" s="7"/>
      <c r="F27" s="7">
        <f>SUM(F24:F26)</f>
        <v>11634</v>
      </c>
      <c r="H27" s="6" t="s">
        <v>2</v>
      </c>
      <c r="I27" s="7"/>
      <c r="J27" s="8" t="s">
        <v>16</v>
      </c>
      <c r="K27" s="7"/>
      <c r="L27" s="7">
        <f>SUM(L24:L26)</f>
        <v>11190</v>
      </c>
      <c r="N27" s="6" t="s">
        <v>2</v>
      </c>
      <c r="O27" s="7"/>
      <c r="P27" s="8" t="s">
        <v>16</v>
      </c>
      <c r="Q27" s="7"/>
      <c r="R27" s="7">
        <f>SUM(R24:R26)</f>
        <v>11285</v>
      </c>
    </row>
    <row r="28" spans="2:18" ht="15" x14ac:dyDescent="0.25">
      <c r="B28" s="9" t="s">
        <v>16</v>
      </c>
      <c r="C28" s="10"/>
      <c r="D28" s="8" t="s">
        <v>16</v>
      </c>
      <c r="E28" s="10"/>
      <c r="F28" s="10"/>
      <c r="H28" s="9" t="s">
        <v>16</v>
      </c>
      <c r="I28" s="10"/>
      <c r="J28" s="8" t="s">
        <v>16</v>
      </c>
      <c r="K28" s="10"/>
      <c r="L28" s="10"/>
      <c r="N28" s="9" t="s">
        <v>16</v>
      </c>
      <c r="O28" s="10"/>
      <c r="P28" s="8" t="s">
        <v>16</v>
      </c>
      <c r="Q28" s="10"/>
      <c r="R28" s="10"/>
    </row>
    <row r="29" spans="2:18" ht="15" x14ac:dyDescent="0.25">
      <c r="B29" s="6" t="s">
        <v>23</v>
      </c>
      <c r="C29" s="7"/>
      <c r="D29" s="8" t="s">
        <v>16</v>
      </c>
      <c r="E29" s="7"/>
      <c r="F29" s="7"/>
      <c r="H29" s="6" t="s">
        <v>23</v>
      </c>
      <c r="I29" s="7"/>
      <c r="J29" s="8" t="s">
        <v>16</v>
      </c>
      <c r="K29" s="7"/>
      <c r="L29" s="7"/>
      <c r="N29" s="6" t="s">
        <v>23</v>
      </c>
      <c r="O29" s="7"/>
      <c r="P29" s="8" t="s">
        <v>16</v>
      </c>
      <c r="Q29" s="7"/>
      <c r="R29" s="7"/>
    </row>
    <row r="30" spans="2:18" ht="15" x14ac:dyDescent="0.25">
      <c r="B30" s="9" t="s">
        <v>24</v>
      </c>
      <c r="C30" s="10">
        <v>-9</v>
      </c>
      <c r="D30" s="8" t="s">
        <v>25</v>
      </c>
      <c r="E30" s="11">
        <v>53</v>
      </c>
      <c r="F30" s="10">
        <f>C30*E30</f>
        <v>-477</v>
      </c>
      <c r="H30" s="9" t="s">
        <v>43</v>
      </c>
      <c r="I30" s="10">
        <v>-2</v>
      </c>
      <c r="J30" s="8" t="s">
        <v>30</v>
      </c>
      <c r="K30" s="11">
        <v>950</v>
      </c>
      <c r="L30" s="10">
        <f>I30*K30</f>
        <v>-1900</v>
      </c>
      <c r="N30" s="9" t="s">
        <v>43</v>
      </c>
      <c r="O30" s="10">
        <v>-170</v>
      </c>
      <c r="P30" s="8" t="s">
        <v>25</v>
      </c>
      <c r="Q30" s="11">
        <v>5.4</v>
      </c>
      <c r="R30" s="10">
        <f>O30*Q30</f>
        <v>-918.00000000000011</v>
      </c>
    </row>
    <row r="31" spans="2:18" ht="15" x14ac:dyDescent="0.25">
      <c r="B31" s="9" t="s">
        <v>27</v>
      </c>
      <c r="C31" s="10">
        <v>-40</v>
      </c>
      <c r="D31" s="8" t="s">
        <v>28</v>
      </c>
      <c r="E31" s="11"/>
      <c r="F31" s="10"/>
      <c r="H31" s="9" t="s">
        <v>27</v>
      </c>
      <c r="I31" s="10">
        <v>-30</v>
      </c>
      <c r="J31" s="8" t="s">
        <v>28</v>
      </c>
      <c r="K31" s="11"/>
      <c r="L31" s="10"/>
      <c r="N31" s="9" t="s">
        <v>27</v>
      </c>
      <c r="O31" s="10">
        <v>-20</v>
      </c>
      <c r="P31" s="8" t="s">
        <v>28</v>
      </c>
      <c r="Q31" s="11"/>
      <c r="R31" s="10"/>
    </row>
    <row r="32" spans="2:18" ht="15" x14ac:dyDescent="0.25">
      <c r="B32" s="9" t="s">
        <v>29</v>
      </c>
      <c r="C32" s="10">
        <v>-234</v>
      </c>
      <c r="D32" s="8" t="s">
        <v>30</v>
      </c>
      <c r="E32" s="11">
        <v>2.7</v>
      </c>
      <c r="F32" s="10">
        <f>C32*E32</f>
        <v>-631.80000000000007</v>
      </c>
      <c r="H32" s="9" t="s">
        <v>29</v>
      </c>
      <c r="I32" s="10">
        <v>-240</v>
      </c>
      <c r="J32" s="8" t="s">
        <v>30</v>
      </c>
      <c r="K32" s="11">
        <v>2.7</v>
      </c>
      <c r="L32" s="10">
        <f>I32*K32</f>
        <v>-648</v>
      </c>
      <c r="N32" s="6" t="s">
        <v>31</v>
      </c>
      <c r="O32" s="7"/>
      <c r="P32" s="8" t="s">
        <v>16</v>
      </c>
      <c r="Q32" s="7"/>
      <c r="R32" s="7">
        <f>SUM(R29:R31)</f>
        <v>-918.00000000000011</v>
      </c>
    </row>
    <row r="33" spans="2:19" ht="15" x14ac:dyDescent="0.25">
      <c r="B33" s="6" t="s">
        <v>31</v>
      </c>
      <c r="C33" s="7"/>
      <c r="D33" s="8" t="s">
        <v>16</v>
      </c>
      <c r="E33" s="7"/>
      <c r="F33" s="7">
        <f>SUM(F29:F32)</f>
        <v>-1108.8000000000002</v>
      </c>
      <c r="H33" s="6" t="s">
        <v>31</v>
      </c>
      <c r="I33" s="7"/>
      <c r="J33" s="8" t="s">
        <v>16</v>
      </c>
      <c r="K33" s="7"/>
      <c r="L33" s="7">
        <f>SUM(L29:L32)</f>
        <v>-2548</v>
      </c>
      <c r="N33" s="6" t="s">
        <v>32</v>
      </c>
      <c r="O33" s="7"/>
      <c r="P33" s="8" t="s">
        <v>16</v>
      </c>
      <c r="Q33" s="7"/>
      <c r="R33" s="7">
        <f>SUM(R27,R32)</f>
        <v>10367</v>
      </c>
    </row>
    <row r="34" spans="2:19" ht="15" x14ac:dyDescent="0.25">
      <c r="B34" s="6" t="s">
        <v>32</v>
      </c>
      <c r="C34" s="7"/>
      <c r="D34" s="8" t="s">
        <v>16</v>
      </c>
      <c r="E34" s="7"/>
      <c r="F34" s="7">
        <f>SUM(F27,F33)</f>
        <v>10525.2</v>
      </c>
      <c r="H34" s="6" t="s">
        <v>32</v>
      </c>
      <c r="I34" s="7"/>
      <c r="J34" s="8" t="s">
        <v>16</v>
      </c>
      <c r="K34" s="7"/>
      <c r="L34" s="7">
        <f>SUM(L27,L33)</f>
        <v>8642</v>
      </c>
      <c r="N34" s="9" t="s">
        <v>16</v>
      </c>
      <c r="O34" s="10"/>
      <c r="P34" s="8" t="s">
        <v>16</v>
      </c>
      <c r="Q34" s="10"/>
      <c r="R34" s="10"/>
    </row>
    <row r="35" spans="2:19" ht="15" x14ac:dyDescent="0.25">
      <c r="B35" s="9" t="s">
        <v>16</v>
      </c>
      <c r="C35" s="10"/>
      <c r="D35" s="8" t="s">
        <v>16</v>
      </c>
      <c r="E35" s="10"/>
      <c r="F35" s="10"/>
      <c r="H35" s="9" t="s">
        <v>16</v>
      </c>
      <c r="I35" s="10"/>
      <c r="J35" s="8" t="s">
        <v>16</v>
      </c>
      <c r="K35" s="10"/>
      <c r="L35" s="10"/>
      <c r="N35" s="6" t="s">
        <v>3</v>
      </c>
      <c r="O35" s="7"/>
      <c r="P35" s="8" t="s">
        <v>16</v>
      </c>
      <c r="Q35" s="7"/>
      <c r="R35" s="7"/>
    </row>
    <row r="36" spans="2:19" ht="15" x14ac:dyDescent="0.25">
      <c r="B36" s="6" t="s">
        <v>3</v>
      </c>
      <c r="C36" s="7"/>
      <c r="D36" s="8" t="s">
        <v>16</v>
      </c>
      <c r="E36" s="7"/>
      <c r="F36" s="7"/>
      <c r="H36" s="6" t="s">
        <v>3</v>
      </c>
      <c r="I36" s="7"/>
      <c r="J36" s="8" t="s">
        <v>16</v>
      </c>
      <c r="K36" s="7"/>
      <c r="L36" s="7"/>
      <c r="N36" s="9" t="s">
        <v>47</v>
      </c>
      <c r="O36" s="10">
        <v>-1</v>
      </c>
      <c r="P36" s="8" t="s">
        <v>16</v>
      </c>
      <c r="Q36" s="10">
        <v>725</v>
      </c>
      <c r="R36" s="10">
        <f t="shared" ref="R36:R45" si="0">O36*Q36</f>
        <v>-725</v>
      </c>
    </row>
    <row r="37" spans="2:19" ht="15" x14ac:dyDescent="0.25">
      <c r="B37" s="9" t="s">
        <v>33</v>
      </c>
      <c r="C37" s="10">
        <v>-40</v>
      </c>
      <c r="D37" s="8" t="s">
        <v>16</v>
      </c>
      <c r="E37" s="10">
        <v>25</v>
      </c>
      <c r="F37" s="10">
        <f>C37*E37</f>
        <v>-1000</v>
      </c>
      <c r="H37" s="9" t="s">
        <v>47</v>
      </c>
      <c r="I37" s="10">
        <v>-1</v>
      </c>
      <c r="J37" s="8" t="s">
        <v>16</v>
      </c>
      <c r="K37" s="10">
        <v>725</v>
      </c>
      <c r="L37" s="10">
        <f t="shared" ref="L37:L43" si="1">I37*K37</f>
        <v>-725</v>
      </c>
      <c r="N37" s="9" t="s">
        <v>80</v>
      </c>
      <c r="O37" s="10">
        <v>-3</v>
      </c>
      <c r="P37" s="8" t="s">
        <v>16</v>
      </c>
      <c r="Q37" s="10">
        <v>225</v>
      </c>
      <c r="R37" s="10">
        <f t="shared" si="0"/>
        <v>-675</v>
      </c>
    </row>
    <row r="38" spans="2:19" ht="15" x14ac:dyDescent="0.25">
      <c r="B38" s="9" t="s">
        <v>35</v>
      </c>
      <c r="C38" s="12">
        <v>-0.33</v>
      </c>
      <c r="D38" s="8" t="s">
        <v>16</v>
      </c>
      <c r="E38" s="10">
        <v>350</v>
      </c>
      <c r="F38" s="10">
        <f>C38*E38</f>
        <v>-115.5</v>
      </c>
      <c r="H38" s="9" t="s">
        <v>76</v>
      </c>
      <c r="I38" s="10">
        <v>-1</v>
      </c>
      <c r="J38" s="8" t="s">
        <v>16</v>
      </c>
      <c r="K38" s="10">
        <v>225</v>
      </c>
      <c r="L38" s="10">
        <f t="shared" si="1"/>
        <v>-225</v>
      </c>
      <c r="N38" s="9" t="s">
        <v>33</v>
      </c>
      <c r="O38" s="10">
        <v>-20</v>
      </c>
      <c r="P38" s="8" t="s">
        <v>16</v>
      </c>
      <c r="Q38" s="10">
        <v>20</v>
      </c>
      <c r="R38" s="10">
        <f t="shared" si="0"/>
        <v>-400</v>
      </c>
    </row>
    <row r="39" spans="2:19" ht="15" x14ac:dyDescent="0.25">
      <c r="B39" s="9" t="s">
        <v>36</v>
      </c>
      <c r="C39" s="10">
        <v>-5</v>
      </c>
      <c r="D39" s="8" t="s">
        <v>16</v>
      </c>
      <c r="E39" s="10">
        <v>225</v>
      </c>
      <c r="F39" s="10">
        <f>C39*E39</f>
        <v>-1125</v>
      </c>
      <c r="H39" s="9" t="s">
        <v>33</v>
      </c>
      <c r="I39" s="10">
        <v>-30</v>
      </c>
      <c r="J39" s="8" t="s">
        <v>16</v>
      </c>
      <c r="K39" s="10">
        <v>20</v>
      </c>
      <c r="L39" s="10">
        <f t="shared" si="1"/>
        <v>-600</v>
      </c>
      <c r="N39" s="9" t="s">
        <v>58</v>
      </c>
      <c r="O39" s="10">
        <v>-1</v>
      </c>
      <c r="P39" s="8" t="s">
        <v>16</v>
      </c>
      <c r="Q39" s="10">
        <v>400</v>
      </c>
      <c r="R39" s="10">
        <f t="shared" si="0"/>
        <v>-400</v>
      </c>
    </row>
    <row r="40" spans="2:19" ht="15" x14ac:dyDescent="0.25">
      <c r="B40" s="9" t="s">
        <v>37</v>
      </c>
      <c r="C40" s="10">
        <v>-5</v>
      </c>
      <c r="D40" s="8" t="s">
        <v>16</v>
      </c>
      <c r="E40" s="10">
        <v>170</v>
      </c>
      <c r="F40" s="10">
        <f>C40*E40</f>
        <v>-850</v>
      </c>
      <c r="H40" s="9" t="s">
        <v>49</v>
      </c>
      <c r="I40" s="10">
        <v>-1</v>
      </c>
      <c r="J40" s="8" t="s">
        <v>16</v>
      </c>
      <c r="K40" s="10">
        <v>500</v>
      </c>
      <c r="L40" s="10">
        <f t="shared" si="1"/>
        <v>-500</v>
      </c>
      <c r="N40" s="9" t="s">
        <v>77</v>
      </c>
      <c r="O40" s="10">
        <v>-2</v>
      </c>
      <c r="P40" s="8" t="s">
        <v>16</v>
      </c>
      <c r="Q40" s="10">
        <v>140</v>
      </c>
      <c r="R40" s="10">
        <f t="shared" si="0"/>
        <v>-280</v>
      </c>
    </row>
    <row r="41" spans="2:19" ht="15" x14ac:dyDescent="0.25">
      <c r="B41" s="9" t="s">
        <v>38</v>
      </c>
      <c r="C41" s="10">
        <v>-5</v>
      </c>
      <c r="D41" s="8" t="s">
        <v>16</v>
      </c>
      <c r="E41" s="10">
        <v>620</v>
      </c>
      <c r="F41" s="10">
        <f>C41*E41</f>
        <v>-3100</v>
      </c>
      <c r="H41" s="9" t="s">
        <v>77</v>
      </c>
      <c r="I41" s="10">
        <v>-3</v>
      </c>
      <c r="J41" s="8" t="s">
        <v>16</v>
      </c>
      <c r="K41" s="10">
        <v>140</v>
      </c>
      <c r="L41" s="10">
        <f t="shared" si="1"/>
        <v>-420</v>
      </c>
      <c r="N41" s="9" t="s">
        <v>59</v>
      </c>
      <c r="O41" s="10">
        <v>-1</v>
      </c>
      <c r="P41" s="8" t="s">
        <v>16</v>
      </c>
      <c r="Q41" s="10">
        <v>825</v>
      </c>
      <c r="R41" s="10">
        <f t="shared" si="0"/>
        <v>-825</v>
      </c>
    </row>
    <row r="42" spans="2:19" ht="15" x14ac:dyDescent="0.25">
      <c r="B42" s="9" t="s">
        <v>39</v>
      </c>
      <c r="C42" s="10"/>
      <c r="D42" s="8" t="s">
        <v>16</v>
      </c>
      <c r="E42" s="10"/>
      <c r="F42" s="10">
        <v>-750</v>
      </c>
      <c r="H42" s="9" t="s">
        <v>78</v>
      </c>
      <c r="I42" s="10">
        <v>-1</v>
      </c>
      <c r="J42" s="8" t="s">
        <v>16</v>
      </c>
      <c r="K42" s="10">
        <v>425</v>
      </c>
      <c r="L42" s="10">
        <f t="shared" si="1"/>
        <v>-425</v>
      </c>
      <c r="N42" s="9" t="s">
        <v>60</v>
      </c>
      <c r="O42" s="10">
        <v>-1</v>
      </c>
      <c r="P42" s="8" t="s">
        <v>16</v>
      </c>
      <c r="Q42" s="10">
        <v>375</v>
      </c>
      <c r="R42" s="10">
        <f t="shared" si="0"/>
        <v>-375</v>
      </c>
    </row>
    <row r="43" spans="2:19" ht="15" x14ac:dyDescent="0.25">
      <c r="B43" s="6" t="s">
        <v>40</v>
      </c>
      <c r="C43" s="7"/>
      <c r="D43" s="8" t="s">
        <v>16</v>
      </c>
      <c r="E43" s="7"/>
      <c r="F43" s="7">
        <f>SUM(F37:F42)</f>
        <v>-6940.5</v>
      </c>
      <c r="H43" s="9" t="s">
        <v>51</v>
      </c>
      <c r="I43" s="10">
        <v>-1</v>
      </c>
      <c r="J43" s="8" t="s">
        <v>16</v>
      </c>
      <c r="K43" s="10">
        <v>1700</v>
      </c>
      <c r="L43" s="10">
        <f t="shared" si="1"/>
        <v>-1700</v>
      </c>
      <c r="N43" s="9" t="s">
        <v>61</v>
      </c>
      <c r="O43" s="10">
        <v>-4000</v>
      </c>
      <c r="P43" s="8" t="s">
        <v>16</v>
      </c>
      <c r="Q43" s="13">
        <v>0.11</v>
      </c>
      <c r="R43" s="10">
        <f t="shared" si="0"/>
        <v>-440</v>
      </c>
    </row>
    <row r="44" spans="2:19" ht="15" x14ac:dyDescent="0.25">
      <c r="B44" s="9" t="s">
        <v>41</v>
      </c>
      <c r="C44" s="10"/>
      <c r="D44" s="8" t="s">
        <v>16</v>
      </c>
      <c r="E44" s="10"/>
      <c r="F44" s="10">
        <f>SUM(F34,F43)</f>
        <v>3584.7000000000007</v>
      </c>
      <c r="G44" s="1"/>
      <c r="H44" s="9" t="s">
        <v>39</v>
      </c>
      <c r="I44" s="10"/>
      <c r="J44" s="8" t="s">
        <v>16</v>
      </c>
      <c r="K44" s="10"/>
      <c r="L44" s="10">
        <v>-750</v>
      </c>
      <c r="M44" s="1"/>
      <c r="N44" s="9" t="s">
        <v>62</v>
      </c>
      <c r="O44" s="12">
        <v>-3.8</v>
      </c>
      <c r="P44" s="8" t="s">
        <v>16</v>
      </c>
      <c r="Q44" s="10">
        <v>90</v>
      </c>
      <c r="R44" s="10">
        <f t="shared" si="0"/>
        <v>-342</v>
      </c>
      <c r="S44" s="1"/>
    </row>
    <row r="45" spans="2:19" s="1" customFormat="1" ht="15" x14ac:dyDescent="0.25">
      <c r="B45"/>
      <c r="C45"/>
      <c r="D45"/>
      <c r="E45"/>
      <c r="F45"/>
      <c r="H45" s="6" t="s">
        <v>52</v>
      </c>
      <c r="I45" s="7"/>
      <c r="J45" s="8" t="s">
        <v>16</v>
      </c>
      <c r="K45" s="7"/>
      <c r="L45" s="7">
        <f>SUM(L37:L44)</f>
        <v>-5345</v>
      </c>
      <c r="N45" s="9" t="s">
        <v>63</v>
      </c>
      <c r="O45" s="10">
        <v>-1</v>
      </c>
      <c r="P45" s="8" t="s">
        <v>16</v>
      </c>
      <c r="Q45" s="10">
        <v>244</v>
      </c>
      <c r="R45" s="10">
        <f t="shared" si="0"/>
        <v>-244</v>
      </c>
    </row>
    <row r="46" spans="2:19" s="1" customFormat="1" ht="15" x14ac:dyDescent="0.25">
      <c r="C46"/>
      <c r="D46"/>
      <c r="E46"/>
      <c r="F46"/>
      <c r="G46"/>
      <c r="H46" s="9" t="s">
        <v>41</v>
      </c>
      <c r="I46" s="10"/>
      <c r="J46" s="8" t="s">
        <v>16</v>
      </c>
      <c r="K46" s="10"/>
      <c r="L46" s="10">
        <f>SUM(L34,L45)</f>
        <v>3297</v>
      </c>
      <c r="M46"/>
      <c r="N46" s="9" t="s">
        <v>39</v>
      </c>
      <c r="O46" s="10"/>
      <c r="P46" s="8" t="s">
        <v>16</v>
      </c>
      <c r="Q46" s="10"/>
      <c r="R46" s="10">
        <v>-750</v>
      </c>
      <c r="S46"/>
    </row>
    <row r="47" spans="2:19" ht="15" x14ac:dyDescent="0.25">
      <c r="N47" s="6" t="s">
        <v>40</v>
      </c>
      <c r="O47" s="7"/>
      <c r="P47" s="8" t="s">
        <v>16</v>
      </c>
      <c r="Q47" s="7"/>
      <c r="R47" s="7">
        <f>SUM(R36:R46)</f>
        <v>-5456</v>
      </c>
    </row>
    <row r="48" spans="2:19" ht="15" x14ac:dyDescent="0.25">
      <c r="L48" s="14"/>
      <c r="N48" s="9" t="s">
        <v>41</v>
      </c>
      <c r="O48" s="10"/>
      <c r="P48" s="8" t="s">
        <v>16</v>
      </c>
      <c r="Q48" s="10"/>
      <c r="R48" s="10">
        <f>SUM(R33,R47)</f>
        <v>4911</v>
      </c>
    </row>
    <row r="50" spans="6:6" x14ac:dyDescent="0.2">
      <c r="F50" s="14"/>
    </row>
  </sheetData>
  <mergeCells count="2">
    <mergeCell ref="C6:F6"/>
    <mergeCell ref="C10:F10"/>
  </mergeCells>
  <pageMargins left="0.7" right="0.7" top="0.75" bottom="0.75" header="0.3" footer="0.3"/>
  <pageSetup paperSize="9" scale="54" orientation="landscape" r:id="rId1"/>
  <ignoredErrors>
    <ignoredError sqref="C11"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4017-EA3A-4FCA-B01C-4DAAEC592D1D}">
  <sheetPr>
    <tabColor theme="1"/>
    <pageSetUpPr fitToPage="1"/>
  </sheetPr>
  <dimension ref="B2:X60"/>
  <sheetViews>
    <sheetView showGridLines="0" zoomScaleNormal="100" workbookViewId="0">
      <selection activeCell="D29" sqref="D29"/>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92</v>
      </c>
      <c r="D2" s="1"/>
    </row>
    <row r="5" spans="2:8" x14ac:dyDescent="0.2">
      <c r="B5" s="17" t="s">
        <v>67</v>
      </c>
      <c r="C5" s="18" t="s">
        <v>69</v>
      </c>
      <c r="D5" s="18" t="s">
        <v>70</v>
      </c>
      <c r="E5" s="18" t="s">
        <v>68</v>
      </c>
      <c r="F5" s="18" t="s">
        <v>66</v>
      </c>
      <c r="G5" s="18" t="s">
        <v>82</v>
      </c>
    </row>
    <row r="6" spans="2:8" x14ac:dyDescent="0.2">
      <c r="B6" s="17"/>
      <c r="C6" s="71" t="s">
        <v>81</v>
      </c>
      <c r="D6" s="72"/>
      <c r="E6" s="72"/>
      <c r="F6" s="73"/>
      <c r="G6" s="23" t="s">
        <v>83</v>
      </c>
    </row>
    <row r="7" spans="2:8" x14ac:dyDescent="0.2">
      <c r="B7" s="18" t="s">
        <v>86</v>
      </c>
      <c r="C7" s="19">
        <f>-E7-D7+F7</f>
        <v>9360.49</v>
      </c>
      <c r="D7" s="19">
        <f>F52</f>
        <v>-7489.89</v>
      </c>
      <c r="E7" s="19">
        <f>F37</f>
        <v>-1600.6</v>
      </c>
      <c r="F7" s="20">
        <f>IF(X54&lt;0,0,X54)</f>
        <v>270</v>
      </c>
      <c r="G7" s="21">
        <f>C7/C27</f>
        <v>1.0636920454545453</v>
      </c>
    </row>
    <row r="8" spans="2:8" x14ac:dyDescent="0.2">
      <c r="B8" s="18" t="s">
        <v>85</v>
      </c>
      <c r="C8" s="19">
        <f>-E8-D8+F8</f>
        <v>10682.49</v>
      </c>
      <c r="D8" s="19">
        <f>D7</f>
        <v>-7489.89</v>
      </c>
      <c r="E8" s="19">
        <f>E7</f>
        <v>-1600.6</v>
      </c>
      <c r="F8" s="20">
        <f>IF(R54&lt;0,0,R54)</f>
        <v>1592</v>
      </c>
      <c r="G8" s="21">
        <f>C8/C27</f>
        <v>1.2139193181818182</v>
      </c>
    </row>
    <row r="9" spans="2:8" x14ac:dyDescent="0.2">
      <c r="B9" s="18" t="s">
        <v>84</v>
      </c>
      <c r="C9" s="19">
        <f>-E9-D9+F9</f>
        <v>12090.49</v>
      </c>
      <c r="D9" s="19">
        <f>D8</f>
        <v>-7489.89</v>
      </c>
      <c r="E9" s="19">
        <f>E8</f>
        <v>-1600.6</v>
      </c>
      <c r="F9" s="22">
        <v>3000</v>
      </c>
      <c r="G9" s="21">
        <f>C9/C27</f>
        <v>1.3739193181818181</v>
      </c>
    </row>
    <row r="10" spans="2:8" x14ac:dyDescent="0.2">
      <c r="B10" s="18"/>
      <c r="C10" s="18"/>
      <c r="D10" s="18"/>
      <c r="E10" s="18"/>
      <c r="F10" s="18"/>
      <c r="G10" s="18"/>
    </row>
    <row r="11" spans="2:8" x14ac:dyDescent="0.2">
      <c r="B11" s="17" t="s">
        <v>1</v>
      </c>
      <c r="C11" s="18" t="s">
        <v>69</v>
      </c>
      <c r="D11" s="18" t="s">
        <v>70</v>
      </c>
      <c r="E11" s="18" t="s">
        <v>68</v>
      </c>
      <c r="F11" s="18" t="s">
        <v>66</v>
      </c>
      <c r="G11" s="18" t="s">
        <v>82</v>
      </c>
    </row>
    <row r="12" spans="2:8" x14ac:dyDescent="0.2">
      <c r="B12" s="17"/>
      <c r="C12" s="71" t="s">
        <v>81</v>
      </c>
      <c r="D12" s="72"/>
      <c r="E12" s="72"/>
      <c r="F12" s="73"/>
      <c r="G12" s="23" t="s">
        <v>83</v>
      </c>
    </row>
    <row r="13" spans="2:8" x14ac:dyDescent="0.2">
      <c r="B13" s="18" t="s">
        <v>86</v>
      </c>
      <c r="C13" s="19">
        <f>-E13-D13+F13</f>
        <v>8428.7999999999993</v>
      </c>
      <c r="D13" s="19">
        <f>L49</f>
        <v>-4713</v>
      </c>
      <c r="E13" s="19">
        <f>L38</f>
        <v>-3445.8</v>
      </c>
      <c r="F13" s="20">
        <f>IF(X54&lt;0,0,X54)</f>
        <v>270</v>
      </c>
      <c r="G13" s="21">
        <f>C13/I27</f>
        <v>0.81046153846153834</v>
      </c>
    </row>
    <row r="14" spans="2:8" x14ac:dyDescent="0.2">
      <c r="B14" s="18" t="s">
        <v>85</v>
      </c>
      <c r="C14" s="19">
        <f>-E14-D14+F14</f>
        <v>9750.7999999999993</v>
      </c>
      <c r="D14" s="19">
        <f>D13</f>
        <v>-4713</v>
      </c>
      <c r="E14" s="19">
        <f>E13</f>
        <v>-3445.8</v>
      </c>
      <c r="F14" s="20">
        <f>IF(R54&lt;0,0,R54)</f>
        <v>1592</v>
      </c>
      <c r="G14" s="21">
        <f>C14/I27</f>
        <v>0.93757692307692297</v>
      </c>
    </row>
    <row r="15" spans="2:8" x14ac:dyDescent="0.2">
      <c r="B15" s="18" t="s">
        <v>84</v>
      </c>
      <c r="C15" s="19">
        <f>-E15-D15+F15</f>
        <v>11158.8</v>
      </c>
      <c r="D15" s="19">
        <f>D14</f>
        <v>-4713</v>
      </c>
      <c r="E15" s="19">
        <f>E14</f>
        <v>-3445.8</v>
      </c>
      <c r="F15" s="22">
        <v>3000</v>
      </c>
      <c r="G15" s="21">
        <f>C15/I27</f>
        <v>1.0729615384615383</v>
      </c>
    </row>
    <row r="16" spans="2:8" x14ac:dyDescent="0.2">
      <c r="E16" s="15"/>
      <c r="F16" s="15"/>
      <c r="G16" s="15"/>
      <c r="H16" s="16"/>
    </row>
    <row r="17" spans="2:24" ht="15" x14ac:dyDescent="0.25">
      <c r="B17" s="2" t="s">
        <v>4</v>
      </c>
      <c r="E17" s="2"/>
      <c r="F17" s="2"/>
      <c r="G17" s="2"/>
      <c r="H17" s="2" t="s">
        <v>42</v>
      </c>
      <c r="I17" s="2"/>
      <c r="J17" s="2"/>
      <c r="K17" s="2"/>
      <c r="L17" s="2"/>
      <c r="N17" s="2" t="s">
        <v>53</v>
      </c>
      <c r="O17" s="2"/>
      <c r="P17" s="2"/>
      <c r="Q17" s="2"/>
      <c r="R17" s="2"/>
      <c r="T17" s="2" t="s">
        <v>53</v>
      </c>
      <c r="U17" s="2"/>
      <c r="V17" s="2"/>
      <c r="W17" s="2"/>
      <c r="X17" s="2"/>
    </row>
    <row r="18" spans="2:24" ht="15" x14ac:dyDescent="0.25">
      <c r="B18" s="3" t="s">
        <v>5</v>
      </c>
      <c r="C18" s="3" t="s">
        <v>4</v>
      </c>
      <c r="F18" s="2"/>
      <c r="G18" s="2"/>
      <c r="H18" s="3" t="s">
        <v>5</v>
      </c>
      <c r="I18" s="3" t="s">
        <v>42</v>
      </c>
      <c r="J18" s="2"/>
      <c r="K18" s="2"/>
      <c r="L18" s="2"/>
      <c r="N18" s="3" t="s">
        <v>5</v>
      </c>
      <c r="O18" s="3" t="s">
        <v>53</v>
      </c>
      <c r="P18" s="2"/>
      <c r="Q18" s="2"/>
      <c r="R18" s="2"/>
      <c r="T18" s="3" t="s">
        <v>5</v>
      </c>
      <c r="U18" s="3" t="s">
        <v>53</v>
      </c>
      <c r="V18" s="2"/>
      <c r="W18" s="2"/>
      <c r="X18" s="2"/>
    </row>
    <row r="19" spans="2:24" ht="15" x14ac:dyDescent="0.25">
      <c r="B19" s="3" t="s">
        <v>6</v>
      </c>
      <c r="C19" s="3" t="s">
        <v>7</v>
      </c>
      <c r="F19" s="2"/>
      <c r="G19" s="2"/>
      <c r="H19" s="3" t="s">
        <v>6</v>
      </c>
      <c r="I19" s="3" t="s">
        <v>7</v>
      </c>
      <c r="J19" s="2"/>
      <c r="K19" s="2"/>
      <c r="L19" s="2"/>
      <c r="N19" s="3" t="s">
        <v>6</v>
      </c>
      <c r="O19" s="3" t="s">
        <v>7</v>
      </c>
      <c r="P19" s="2"/>
      <c r="Q19" s="2"/>
      <c r="R19" s="2"/>
      <c r="T19" s="3" t="s">
        <v>6</v>
      </c>
      <c r="U19" s="3" t="s">
        <v>7</v>
      </c>
      <c r="V19" s="2"/>
      <c r="W19" s="2"/>
      <c r="X19" s="2"/>
    </row>
    <row r="20" spans="2:24" ht="15" x14ac:dyDescent="0.25">
      <c r="B20" s="3" t="s">
        <v>8</v>
      </c>
      <c r="C20" s="3" t="s">
        <v>9</v>
      </c>
      <c r="F20" s="2"/>
      <c r="G20" s="2"/>
      <c r="H20" s="3" t="s">
        <v>8</v>
      </c>
      <c r="I20" s="3" t="s">
        <v>9</v>
      </c>
      <c r="J20" s="2"/>
      <c r="K20" s="2"/>
      <c r="L20" s="2"/>
      <c r="N20" s="3" t="s">
        <v>8</v>
      </c>
      <c r="O20" s="3" t="s">
        <v>9</v>
      </c>
      <c r="P20" s="2"/>
      <c r="Q20" s="2"/>
      <c r="R20" s="2"/>
      <c r="T20" s="3" t="s">
        <v>8</v>
      </c>
      <c r="U20" s="3" t="s">
        <v>9</v>
      </c>
      <c r="V20" s="2"/>
      <c r="W20" s="2"/>
      <c r="X20" s="2"/>
    </row>
    <row r="21" spans="2:24" ht="15" x14ac:dyDescent="0.25">
      <c r="B21" s="3" t="s">
        <v>10</v>
      </c>
      <c r="C21" s="3" t="s">
        <v>11</v>
      </c>
      <c r="F21" s="2"/>
      <c r="G21" s="2"/>
      <c r="H21" s="3" t="s">
        <v>10</v>
      </c>
      <c r="I21" s="3" t="s">
        <v>11</v>
      </c>
      <c r="J21" s="2"/>
      <c r="K21" s="2"/>
      <c r="L21" s="2"/>
      <c r="N21" s="3" t="s">
        <v>10</v>
      </c>
      <c r="O21" s="3" t="s">
        <v>11</v>
      </c>
      <c r="P21" s="2"/>
      <c r="Q21" s="2"/>
      <c r="R21" s="2"/>
      <c r="T21" s="3" t="s">
        <v>10</v>
      </c>
      <c r="U21" s="3" t="s">
        <v>11</v>
      </c>
      <c r="V21" s="2"/>
      <c r="W21" s="2"/>
      <c r="X21" s="2"/>
    </row>
    <row r="22" spans="2:24" ht="15" x14ac:dyDescent="0.25">
      <c r="B22" s="3" t="s">
        <v>12</v>
      </c>
      <c r="C22" s="3" t="s">
        <v>13</v>
      </c>
      <c r="F22" s="2"/>
      <c r="G22" s="2"/>
      <c r="H22" s="3" t="s">
        <v>12</v>
      </c>
      <c r="I22" s="3" t="s">
        <v>13</v>
      </c>
      <c r="J22" s="2"/>
      <c r="K22" s="2"/>
      <c r="L22" s="2"/>
      <c r="N22" s="3" t="s">
        <v>12</v>
      </c>
      <c r="O22" s="3" t="s">
        <v>13</v>
      </c>
      <c r="P22" s="2"/>
      <c r="Q22" s="2"/>
      <c r="R22" s="2"/>
      <c r="T22" s="3" t="s">
        <v>12</v>
      </c>
      <c r="U22" s="3" t="s">
        <v>64</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14</v>
      </c>
      <c r="C24" s="5" t="s">
        <v>15</v>
      </c>
      <c r="D24" s="5" t="s">
        <v>16</v>
      </c>
      <c r="E24" s="5" t="s">
        <v>17</v>
      </c>
      <c r="F24" s="5" t="s">
        <v>18</v>
      </c>
      <c r="H24" s="4" t="s">
        <v>14</v>
      </c>
      <c r="I24" s="5" t="s">
        <v>15</v>
      </c>
      <c r="J24" s="5" t="s">
        <v>16</v>
      </c>
      <c r="K24" s="5" t="s">
        <v>17</v>
      </c>
      <c r="L24" s="5" t="s">
        <v>18</v>
      </c>
      <c r="N24" s="4" t="s">
        <v>14</v>
      </c>
      <c r="O24" s="5" t="s">
        <v>15</v>
      </c>
      <c r="P24" s="5" t="s">
        <v>16</v>
      </c>
      <c r="Q24" s="5" t="s">
        <v>17</v>
      </c>
      <c r="R24" s="5" t="s">
        <v>18</v>
      </c>
      <c r="T24" s="4" t="s">
        <v>14</v>
      </c>
      <c r="U24" s="5" t="s">
        <v>15</v>
      </c>
      <c r="V24" s="5" t="s">
        <v>16</v>
      </c>
      <c r="W24" s="5" t="s">
        <v>17</v>
      </c>
      <c r="X24" s="5" t="s">
        <v>18</v>
      </c>
    </row>
    <row r="25" spans="2:24" ht="15" x14ac:dyDescent="0.25">
      <c r="B25" s="6" t="s">
        <v>19</v>
      </c>
      <c r="C25" s="7"/>
      <c r="D25" s="8" t="s">
        <v>16</v>
      </c>
      <c r="E25" s="7"/>
      <c r="F25" s="7"/>
      <c r="H25" s="6" t="s">
        <v>19</v>
      </c>
      <c r="I25" s="7"/>
      <c r="J25" s="8" t="s">
        <v>16</v>
      </c>
      <c r="K25" s="7"/>
      <c r="L25" s="7"/>
      <c r="N25" s="6" t="s">
        <v>19</v>
      </c>
      <c r="O25" s="7"/>
      <c r="P25" s="8" t="s">
        <v>16</v>
      </c>
      <c r="Q25" s="7"/>
      <c r="R25" s="7"/>
      <c r="T25" s="6" t="s">
        <v>19</v>
      </c>
      <c r="U25" s="7"/>
      <c r="V25" s="8" t="s">
        <v>16</v>
      </c>
      <c r="W25" s="7"/>
      <c r="X25" s="7"/>
    </row>
    <row r="26" spans="2:24" ht="15" x14ac:dyDescent="0.25">
      <c r="B26" s="9" t="s">
        <v>20</v>
      </c>
      <c r="C26" s="10">
        <v>9250</v>
      </c>
      <c r="D26" s="8" t="s">
        <v>21</v>
      </c>
      <c r="E26" s="11"/>
      <c r="F26" s="10"/>
      <c r="H26" s="9" t="s">
        <v>20</v>
      </c>
      <c r="I26" s="10">
        <v>10950</v>
      </c>
      <c r="J26" s="8" t="s">
        <v>21</v>
      </c>
      <c r="K26" s="11"/>
      <c r="L26" s="10"/>
      <c r="N26" s="9" t="s">
        <v>54</v>
      </c>
      <c r="O26" s="10">
        <v>4700</v>
      </c>
      <c r="P26" s="8" t="s">
        <v>25</v>
      </c>
      <c r="Q26" s="11">
        <v>1.4</v>
      </c>
      <c r="R26" s="10">
        <f>O26*Q26</f>
        <v>6580</v>
      </c>
      <c r="T26" s="9" t="s">
        <v>54</v>
      </c>
      <c r="U26" s="10">
        <v>4700</v>
      </c>
      <c r="V26" s="8" t="s">
        <v>25</v>
      </c>
      <c r="W26" s="11">
        <v>1.4</v>
      </c>
      <c r="X26" s="10">
        <f>U26*W26</f>
        <v>6580</v>
      </c>
    </row>
    <row r="27" spans="2:24" ht="15" x14ac:dyDescent="0.25">
      <c r="B27" s="9" t="s">
        <v>22</v>
      </c>
      <c r="C27" s="10">
        <v>8800</v>
      </c>
      <c r="D27" s="8" t="s">
        <v>21</v>
      </c>
      <c r="E27" s="11">
        <v>1.33</v>
      </c>
      <c r="F27" s="10">
        <f>C27*E27</f>
        <v>11704</v>
      </c>
      <c r="H27" s="9" t="s">
        <v>22</v>
      </c>
      <c r="I27" s="10">
        <v>10400</v>
      </c>
      <c r="J27" s="8" t="s">
        <v>21</v>
      </c>
      <c r="K27" s="11">
        <v>1.02</v>
      </c>
      <c r="L27" s="10">
        <f>I27*K27</f>
        <v>10608</v>
      </c>
      <c r="N27" s="9" t="s">
        <v>55</v>
      </c>
      <c r="O27" s="10">
        <v>2400</v>
      </c>
      <c r="P27" s="8" t="s">
        <v>25</v>
      </c>
      <c r="Q27" s="11">
        <v>0.55000000000000004</v>
      </c>
      <c r="R27" s="10">
        <f>O27*Q27</f>
        <v>1320</v>
      </c>
      <c r="T27" s="9" t="s">
        <v>55</v>
      </c>
      <c r="U27" s="10">
        <v>2400</v>
      </c>
      <c r="V27" s="8" t="s">
        <v>25</v>
      </c>
      <c r="W27" s="11">
        <v>0.55000000000000004</v>
      </c>
      <c r="X27" s="10">
        <f>U27*W27</f>
        <v>1320</v>
      </c>
    </row>
    <row r="28" spans="2:24" ht="15" x14ac:dyDescent="0.25">
      <c r="B28" s="6" t="s">
        <v>2</v>
      </c>
      <c r="C28" s="7"/>
      <c r="D28" s="8" t="s">
        <v>16</v>
      </c>
      <c r="E28" s="7"/>
      <c r="F28" s="7">
        <f>SUM(F26:F27)</f>
        <v>11704</v>
      </c>
      <c r="H28" s="6" t="s">
        <v>2</v>
      </c>
      <c r="I28" s="7"/>
      <c r="J28" s="8" t="s">
        <v>16</v>
      </c>
      <c r="K28" s="7"/>
      <c r="L28" s="7">
        <f>SUM(L26:L27)</f>
        <v>10608</v>
      </c>
      <c r="N28" s="6" t="s">
        <v>2</v>
      </c>
      <c r="O28" s="7"/>
      <c r="P28" s="8" t="s">
        <v>16</v>
      </c>
      <c r="Q28" s="7"/>
      <c r="R28" s="7">
        <f>SUM(R26:R27)</f>
        <v>7900</v>
      </c>
      <c r="T28" s="6" t="s">
        <v>2</v>
      </c>
      <c r="U28" s="7"/>
      <c r="V28" s="8" t="s">
        <v>16</v>
      </c>
      <c r="W28" s="7"/>
      <c r="X28" s="7">
        <f>SUM(X26:X27)</f>
        <v>7900</v>
      </c>
    </row>
    <row r="29" spans="2:24" ht="15" x14ac:dyDescent="0.25">
      <c r="B29" s="9" t="s">
        <v>16</v>
      </c>
      <c r="C29" s="10"/>
      <c r="D29" s="8" t="s">
        <v>16</v>
      </c>
      <c r="E29" s="10"/>
      <c r="F29" s="10"/>
      <c r="H29" s="9" t="s">
        <v>16</v>
      </c>
      <c r="I29" s="10"/>
      <c r="J29" s="8" t="s">
        <v>16</v>
      </c>
      <c r="K29" s="10"/>
      <c r="L29" s="10"/>
      <c r="N29" s="9" t="s">
        <v>16</v>
      </c>
      <c r="O29" s="10"/>
      <c r="P29" s="8" t="s">
        <v>16</v>
      </c>
      <c r="Q29" s="10"/>
      <c r="R29" s="10"/>
      <c r="T29" s="9" t="s">
        <v>16</v>
      </c>
      <c r="U29" s="10"/>
      <c r="V29" s="8" t="s">
        <v>16</v>
      </c>
      <c r="W29" s="10"/>
      <c r="X29" s="10"/>
    </row>
    <row r="30" spans="2:24" ht="15" x14ac:dyDescent="0.25">
      <c r="B30" s="6" t="s">
        <v>23</v>
      </c>
      <c r="C30" s="7"/>
      <c r="D30" s="8" t="s">
        <v>16</v>
      </c>
      <c r="E30" s="7"/>
      <c r="F30" s="7"/>
      <c r="H30" s="6" t="s">
        <v>23</v>
      </c>
      <c r="I30" s="7"/>
      <c r="J30" s="8" t="s">
        <v>16</v>
      </c>
      <c r="K30" s="7"/>
      <c r="L30" s="7"/>
      <c r="N30" s="6" t="s">
        <v>23</v>
      </c>
      <c r="O30" s="7"/>
      <c r="P30" s="8" t="s">
        <v>16</v>
      </c>
      <c r="Q30" s="7"/>
      <c r="R30" s="7"/>
      <c r="T30" s="6" t="s">
        <v>23</v>
      </c>
      <c r="U30" s="7"/>
      <c r="V30" s="8" t="s">
        <v>16</v>
      </c>
      <c r="W30" s="7"/>
      <c r="X30" s="7"/>
    </row>
    <row r="31" spans="2:24" ht="15" x14ac:dyDescent="0.25">
      <c r="B31" s="9" t="s">
        <v>24</v>
      </c>
      <c r="C31" s="10">
        <v>-9</v>
      </c>
      <c r="D31" s="8" t="s">
        <v>25</v>
      </c>
      <c r="E31" s="11">
        <v>36</v>
      </c>
      <c r="F31" s="10">
        <f>C31*E31</f>
        <v>-324</v>
      </c>
      <c r="H31" s="9" t="s">
        <v>43</v>
      </c>
      <c r="I31" s="10">
        <v>-2</v>
      </c>
      <c r="J31" s="8" t="s">
        <v>30</v>
      </c>
      <c r="K31" s="11">
        <v>915</v>
      </c>
      <c r="L31" s="10">
        <f>I31*K31</f>
        <v>-1830</v>
      </c>
      <c r="N31" s="9" t="s">
        <v>43</v>
      </c>
      <c r="O31" s="10">
        <v>-140</v>
      </c>
      <c r="P31" s="8" t="s">
        <v>25</v>
      </c>
      <c r="Q31" s="11">
        <v>3.65</v>
      </c>
      <c r="R31" s="10">
        <f>O31*Q31</f>
        <v>-511</v>
      </c>
      <c r="T31" s="9" t="s">
        <v>43</v>
      </c>
      <c r="U31" s="10">
        <v>-140</v>
      </c>
      <c r="V31" s="8" t="s">
        <v>25</v>
      </c>
      <c r="W31" s="11">
        <v>3.65</v>
      </c>
      <c r="X31" s="10">
        <f>U31*W31</f>
        <v>-511</v>
      </c>
    </row>
    <row r="32" spans="2:24" ht="15" x14ac:dyDescent="0.25">
      <c r="B32" s="9" t="s">
        <v>26</v>
      </c>
      <c r="C32" s="10">
        <v>-78</v>
      </c>
      <c r="D32" s="8" t="s">
        <v>25</v>
      </c>
      <c r="E32" s="11">
        <v>10</v>
      </c>
      <c r="F32" s="10">
        <f>C32*E32</f>
        <v>-780</v>
      </c>
      <c r="H32" s="9" t="s">
        <v>26</v>
      </c>
      <c r="I32" s="10">
        <v>-30</v>
      </c>
      <c r="J32" s="8" t="s">
        <v>25</v>
      </c>
      <c r="K32" s="11">
        <v>10</v>
      </c>
      <c r="L32" s="10">
        <f>I32*K32</f>
        <v>-300</v>
      </c>
      <c r="N32" s="9" t="s">
        <v>26</v>
      </c>
      <c r="O32" s="10">
        <v>-37</v>
      </c>
      <c r="P32" s="8" t="s">
        <v>25</v>
      </c>
      <c r="Q32" s="11">
        <v>10</v>
      </c>
      <c r="R32" s="10">
        <f>O32*Q32</f>
        <v>-370</v>
      </c>
      <c r="T32" s="9" t="s">
        <v>26</v>
      </c>
      <c r="U32" s="10">
        <v>-142</v>
      </c>
      <c r="V32" s="8" t="s">
        <v>25</v>
      </c>
      <c r="W32" s="11">
        <v>10</v>
      </c>
      <c r="X32" s="10">
        <f>U32*W32</f>
        <v>-1420</v>
      </c>
    </row>
    <row r="33" spans="2:24" ht="15" x14ac:dyDescent="0.25">
      <c r="B33" s="9"/>
      <c r="C33" s="10"/>
      <c r="D33" s="8"/>
      <c r="E33" s="11"/>
      <c r="F33" s="10"/>
      <c r="H33" s="9" t="s">
        <v>44</v>
      </c>
      <c r="I33" s="10">
        <v>-15</v>
      </c>
      <c r="J33" s="8" t="s">
        <v>25</v>
      </c>
      <c r="K33" s="11">
        <v>16</v>
      </c>
      <c r="L33" s="10">
        <f>I33*K33</f>
        <v>-240</v>
      </c>
      <c r="N33" s="9" t="s">
        <v>27</v>
      </c>
      <c r="O33" s="10">
        <v>-30</v>
      </c>
      <c r="P33" s="8" t="s">
        <v>28</v>
      </c>
      <c r="Q33" s="11"/>
      <c r="R33" s="10"/>
      <c r="T33" s="9" t="s">
        <v>44</v>
      </c>
      <c r="U33" s="10">
        <v>-17</v>
      </c>
      <c r="V33" s="8" t="s">
        <v>25</v>
      </c>
      <c r="W33" s="11">
        <v>16</v>
      </c>
      <c r="X33" s="10">
        <f>U33*W33</f>
        <v>-272</v>
      </c>
    </row>
    <row r="34" spans="2:24" ht="15" x14ac:dyDescent="0.25">
      <c r="B34" s="9"/>
      <c r="C34" s="10"/>
      <c r="D34" s="8"/>
      <c r="E34" s="11"/>
      <c r="F34" s="10"/>
      <c r="H34" s="9" t="s">
        <v>27</v>
      </c>
      <c r="I34" s="10">
        <v>-38</v>
      </c>
      <c r="J34" s="8" t="s">
        <v>28</v>
      </c>
      <c r="K34" s="11"/>
      <c r="L34" s="10"/>
      <c r="N34" s="9" t="s">
        <v>45</v>
      </c>
      <c r="O34" s="10"/>
      <c r="P34" s="8" t="s">
        <v>30</v>
      </c>
      <c r="Q34" s="10"/>
      <c r="R34" s="10">
        <v>-126</v>
      </c>
      <c r="T34" s="9" t="s">
        <v>65</v>
      </c>
      <c r="U34" s="10">
        <v>-60</v>
      </c>
      <c r="V34" s="8" t="s">
        <v>25</v>
      </c>
      <c r="W34" s="11">
        <v>9</v>
      </c>
      <c r="X34" s="10">
        <f>U34*W34</f>
        <v>-540</v>
      </c>
    </row>
    <row r="35" spans="2:24" ht="15" x14ac:dyDescent="0.25">
      <c r="B35" s="9" t="s">
        <v>27</v>
      </c>
      <c r="C35" s="10">
        <v>-60</v>
      </c>
      <c r="D35" s="8" t="s">
        <v>28</v>
      </c>
      <c r="E35" s="11"/>
      <c r="F35" s="10"/>
      <c r="H35" s="9" t="s">
        <v>45</v>
      </c>
      <c r="I35" s="10"/>
      <c r="J35" s="8" t="s">
        <v>30</v>
      </c>
      <c r="K35" s="10"/>
      <c r="L35" s="10">
        <v>-633</v>
      </c>
      <c r="N35" s="9" t="s">
        <v>46</v>
      </c>
      <c r="O35" s="10"/>
      <c r="P35" s="8" t="s">
        <v>30</v>
      </c>
      <c r="Q35" s="10"/>
      <c r="R35" s="10">
        <v>-174</v>
      </c>
      <c r="T35" s="9" t="s">
        <v>45</v>
      </c>
      <c r="U35" s="10"/>
      <c r="V35" s="8" t="s">
        <v>30</v>
      </c>
      <c r="W35" s="10"/>
      <c r="X35" s="10">
        <v>-126</v>
      </c>
    </row>
    <row r="36" spans="2:24" ht="15" x14ac:dyDescent="0.25">
      <c r="B36" s="9" t="s">
        <v>29</v>
      </c>
      <c r="C36" s="10">
        <v>-191</v>
      </c>
      <c r="D36" s="8" t="s">
        <v>30</v>
      </c>
      <c r="E36" s="11">
        <v>2.6</v>
      </c>
      <c r="F36" s="10">
        <f>C36*E36</f>
        <v>-496.6</v>
      </c>
      <c r="H36" s="9" t="s">
        <v>46</v>
      </c>
      <c r="I36" s="10"/>
      <c r="J36" s="8" t="s">
        <v>30</v>
      </c>
      <c r="K36" s="10"/>
      <c r="L36" s="10">
        <v>-45</v>
      </c>
      <c r="N36" s="9" t="s">
        <v>56</v>
      </c>
      <c r="O36" s="10"/>
      <c r="P36" s="8" t="s">
        <v>30</v>
      </c>
      <c r="Q36" s="10"/>
      <c r="R36" s="10">
        <v>-28</v>
      </c>
      <c r="T36" s="9" t="s">
        <v>46</v>
      </c>
      <c r="U36" s="10"/>
      <c r="V36" s="8" t="s">
        <v>30</v>
      </c>
      <c r="W36" s="10"/>
      <c r="X36" s="10">
        <v>-174</v>
      </c>
    </row>
    <row r="37" spans="2:24" ht="15" x14ac:dyDescent="0.25">
      <c r="B37" s="6" t="s">
        <v>31</v>
      </c>
      <c r="C37" s="7"/>
      <c r="D37" s="8" t="s">
        <v>16</v>
      </c>
      <c r="E37" s="7"/>
      <c r="F37" s="7">
        <f>SUM(F30:F36)</f>
        <v>-1600.6</v>
      </c>
      <c r="H37" s="9" t="s">
        <v>29</v>
      </c>
      <c r="I37" s="10">
        <v>-153</v>
      </c>
      <c r="J37" s="8" t="s">
        <v>30</v>
      </c>
      <c r="K37" s="11">
        <v>2.6</v>
      </c>
      <c r="L37" s="10">
        <f>I37*K37</f>
        <v>-397.8</v>
      </c>
      <c r="N37" s="9" t="s">
        <v>57</v>
      </c>
      <c r="O37" s="10"/>
      <c r="P37" s="8" t="s">
        <v>30</v>
      </c>
      <c r="Q37" s="10"/>
      <c r="R37" s="10">
        <v>-39</v>
      </c>
      <c r="T37" s="9" t="s">
        <v>56</v>
      </c>
      <c r="U37" s="10"/>
      <c r="V37" s="8" t="s">
        <v>30</v>
      </c>
      <c r="W37" s="10"/>
      <c r="X37" s="10">
        <v>-28</v>
      </c>
    </row>
    <row r="38" spans="2:24" ht="15" x14ac:dyDescent="0.25">
      <c r="B38" s="6" t="s">
        <v>32</v>
      </c>
      <c r="C38" s="7"/>
      <c r="D38" s="8" t="s">
        <v>16</v>
      </c>
      <c r="E38" s="7"/>
      <c r="F38" s="7">
        <f>SUM(F28,F37)</f>
        <v>10103.4</v>
      </c>
      <c r="H38" s="6" t="s">
        <v>31</v>
      </c>
      <c r="I38" s="7"/>
      <c r="J38" s="8" t="s">
        <v>16</v>
      </c>
      <c r="K38" s="7"/>
      <c r="L38" s="7">
        <f>SUM(L30:L37)</f>
        <v>-3445.8</v>
      </c>
      <c r="N38" s="6" t="s">
        <v>31</v>
      </c>
      <c r="O38" s="7"/>
      <c r="P38" s="8" t="s">
        <v>16</v>
      </c>
      <c r="Q38" s="7"/>
      <c r="R38" s="7">
        <f>SUM(R30:R37)</f>
        <v>-1248</v>
      </c>
      <c r="T38" s="9" t="s">
        <v>57</v>
      </c>
      <c r="U38" s="10"/>
      <c r="V38" s="8" t="s">
        <v>30</v>
      </c>
      <c r="W38" s="10"/>
      <c r="X38" s="10">
        <v>-39</v>
      </c>
    </row>
    <row r="39" spans="2:24" ht="15" x14ac:dyDescent="0.25">
      <c r="B39" s="9" t="s">
        <v>16</v>
      </c>
      <c r="C39" s="10"/>
      <c r="D39" s="8" t="s">
        <v>16</v>
      </c>
      <c r="E39" s="10"/>
      <c r="F39" s="10"/>
      <c r="H39" s="6" t="s">
        <v>32</v>
      </c>
      <c r="I39" s="7"/>
      <c r="J39" s="8" t="s">
        <v>16</v>
      </c>
      <c r="K39" s="7"/>
      <c r="L39" s="7">
        <f>SUM(L28,L38)</f>
        <v>7162.2</v>
      </c>
      <c r="N39" s="6" t="s">
        <v>32</v>
      </c>
      <c r="O39" s="7"/>
      <c r="P39" s="8" t="s">
        <v>16</v>
      </c>
      <c r="Q39" s="7"/>
      <c r="R39" s="7">
        <f>SUM(R28,R38)</f>
        <v>6652</v>
      </c>
      <c r="T39" s="6" t="s">
        <v>31</v>
      </c>
      <c r="U39" s="7"/>
      <c r="V39" s="8" t="s">
        <v>16</v>
      </c>
      <c r="W39" s="7"/>
      <c r="X39" s="7">
        <f>SUM(X30:X38)</f>
        <v>-3110</v>
      </c>
    </row>
    <row r="40" spans="2:24" ht="15" x14ac:dyDescent="0.25">
      <c r="B40" s="6" t="s">
        <v>3</v>
      </c>
      <c r="C40" s="7"/>
      <c r="D40" s="8" t="s">
        <v>16</v>
      </c>
      <c r="E40" s="7"/>
      <c r="F40" s="7"/>
      <c r="H40" s="9" t="s">
        <v>16</v>
      </c>
      <c r="I40" s="10"/>
      <c r="J40" s="8" t="s">
        <v>16</v>
      </c>
      <c r="K40" s="10"/>
      <c r="L40" s="10"/>
      <c r="N40" s="9" t="s">
        <v>16</v>
      </c>
      <c r="O40" s="10"/>
      <c r="P40" s="8" t="s">
        <v>16</v>
      </c>
      <c r="Q40" s="10"/>
      <c r="R40" s="10"/>
      <c r="T40" s="6" t="s">
        <v>32</v>
      </c>
      <c r="U40" s="7"/>
      <c r="V40" s="8" t="s">
        <v>16</v>
      </c>
      <c r="W40" s="7"/>
      <c r="X40" s="7">
        <f>SUM(X28,X39)</f>
        <v>4790</v>
      </c>
    </row>
    <row r="41" spans="2:24" ht="15" x14ac:dyDescent="0.25">
      <c r="B41" s="6"/>
      <c r="C41" s="7"/>
      <c r="D41" s="8"/>
      <c r="E41" s="7"/>
      <c r="F41" s="7"/>
      <c r="H41" s="6" t="s">
        <v>3</v>
      </c>
      <c r="I41" s="7"/>
      <c r="J41" s="8" t="s">
        <v>16</v>
      </c>
      <c r="K41" s="7"/>
      <c r="L41" s="7"/>
      <c r="N41" s="6" t="s">
        <v>3</v>
      </c>
      <c r="O41" s="7"/>
      <c r="P41" s="8" t="s">
        <v>16</v>
      </c>
      <c r="Q41" s="7"/>
      <c r="R41" s="7"/>
      <c r="T41" s="9" t="s">
        <v>16</v>
      </c>
      <c r="U41" s="10"/>
      <c r="V41" s="8" t="s">
        <v>16</v>
      </c>
      <c r="W41" s="10"/>
      <c r="X41" s="10"/>
    </row>
    <row r="42" spans="2:24" ht="15" x14ac:dyDescent="0.25">
      <c r="B42" s="6"/>
      <c r="C42" s="7"/>
      <c r="D42" s="8"/>
      <c r="E42" s="7"/>
      <c r="F42" s="7"/>
      <c r="H42" s="9" t="s">
        <v>47</v>
      </c>
      <c r="I42" s="10">
        <v>-1</v>
      </c>
      <c r="J42" s="8" t="s">
        <v>16</v>
      </c>
      <c r="K42" s="10">
        <v>653</v>
      </c>
      <c r="L42" s="10">
        <f t="shared" ref="L42:L47" si="0">I42*K42</f>
        <v>-653</v>
      </c>
      <c r="N42" s="9" t="s">
        <v>47</v>
      </c>
      <c r="O42" s="10">
        <v>-1</v>
      </c>
      <c r="P42" s="8" t="s">
        <v>16</v>
      </c>
      <c r="Q42" s="10">
        <v>653</v>
      </c>
      <c r="R42" s="10">
        <f t="shared" ref="R42:R51" si="1">O42*Q42</f>
        <v>-653</v>
      </c>
      <c r="T42" s="6" t="s">
        <v>3</v>
      </c>
      <c r="U42" s="7"/>
      <c r="V42" s="8" t="s">
        <v>16</v>
      </c>
      <c r="W42" s="7"/>
      <c r="X42" s="7"/>
    </row>
    <row r="43" spans="2:24" ht="15" x14ac:dyDescent="0.25">
      <c r="B43" s="6"/>
      <c r="C43" s="7"/>
      <c r="D43" s="8"/>
      <c r="E43" s="7"/>
      <c r="F43" s="7"/>
      <c r="H43" s="9" t="s">
        <v>33</v>
      </c>
      <c r="I43" s="10">
        <v>-38</v>
      </c>
      <c r="J43" s="8" t="s">
        <v>16</v>
      </c>
      <c r="K43" s="10">
        <v>18</v>
      </c>
      <c r="L43" s="10">
        <f t="shared" si="0"/>
        <v>-684</v>
      </c>
      <c r="N43" s="9" t="s">
        <v>33</v>
      </c>
      <c r="O43" s="10">
        <v>-30</v>
      </c>
      <c r="P43" s="8" t="s">
        <v>16</v>
      </c>
      <c r="Q43" s="10">
        <v>18</v>
      </c>
      <c r="R43" s="10">
        <f t="shared" si="1"/>
        <v>-540</v>
      </c>
      <c r="T43" s="9" t="s">
        <v>47</v>
      </c>
      <c r="U43" s="10">
        <v>-1</v>
      </c>
      <c r="V43" s="8" t="s">
        <v>16</v>
      </c>
      <c r="W43" s="10">
        <v>653</v>
      </c>
      <c r="X43" s="10">
        <f t="shared" ref="X43:X51" si="2">U43*W43</f>
        <v>-653</v>
      </c>
    </row>
    <row r="44" spans="2:24" ht="15" x14ac:dyDescent="0.25">
      <c r="B44" s="6"/>
      <c r="C44" s="7"/>
      <c r="D44" s="8"/>
      <c r="E44" s="7"/>
      <c r="F44" s="7"/>
      <c r="H44" s="9" t="s">
        <v>48</v>
      </c>
      <c r="I44" s="10">
        <v>-1</v>
      </c>
      <c r="J44" s="8" t="s">
        <v>16</v>
      </c>
      <c r="K44" s="10">
        <v>190</v>
      </c>
      <c r="L44" s="10">
        <f t="shared" si="0"/>
        <v>-190</v>
      </c>
      <c r="N44" s="9" t="s">
        <v>34</v>
      </c>
      <c r="O44" s="10">
        <v>-1</v>
      </c>
      <c r="P44" s="8" t="s">
        <v>16</v>
      </c>
      <c r="Q44" s="10">
        <v>95</v>
      </c>
      <c r="R44" s="10">
        <f t="shared" si="1"/>
        <v>-95</v>
      </c>
      <c r="T44" s="9" t="s">
        <v>34</v>
      </c>
      <c r="U44" s="10">
        <v>-1</v>
      </c>
      <c r="V44" s="8" t="s">
        <v>16</v>
      </c>
      <c r="W44" s="10">
        <v>95</v>
      </c>
      <c r="X44" s="10">
        <f t="shared" si="2"/>
        <v>-95</v>
      </c>
    </row>
    <row r="45" spans="2:24" ht="15" x14ac:dyDescent="0.25">
      <c r="B45" s="9" t="s">
        <v>33</v>
      </c>
      <c r="C45" s="10">
        <v>-60</v>
      </c>
      <c r="D45" s="8" t="s">
        <v>16</v>
      </c>
      <c r="E45" s="10">
        <v>23</v>
      </c>
      <c r="F45" s="10">
        <f t="shared" ref="F45:F50" si="3">C45*E45</f>
        <v>-1380</v>
      </c>
      <c r="H45" s="9" t="s">
        <v>49</v>
      </c>
      <c r="I45" s="10">
        <v>-1</v>
      </c>
      <c r="J45" s="8" t="s">
        <v>16</v>
      </c>
      <c r="K45" s="10">
        <v>475</v>
      </c>
      <c r="L45" s="10">
        <f t="shared" si="0"/>
        <v>-475</v>
      </c>
      <c r="N45" s="9" t="s">
        <v>58</v>
      </c>
      <c r="O45" s="10">
        <v>-1</v>
      </c>
      <c r="P45" s="8" t="s">
        <v>16</v>
      </c>
      <c r="Q45" s="10">
        <v>380</v>
      </c>
      <c r="R45" s="10">
        <f t="shared" si="1"/>
        <v>-380</v>
      </c>
      <c r="T45" s="9" t="s">
        <v>58</v>
      </c>
      <c r="U45" s="10">
        <v>-1</v>
      </c>
      <c r="V45" s="8" t="s">
        <v>16</v>
      </c>
      <c r="W45" s="10">
        <v>380</v>
      </c>
      <c r="X45" s="10">
        <f t="shared" si="2"/>
        <v>-380</v>
      </c>
    </row>
    <row r="46" spans="2:24" s="1" customFormat="1" ht="15" x14ac:dyDescent="0.25">
      <c r="B46" s="9" t="s">
        <v>34</v>
      </c>
      <c r="C46" s="10">
        <v>-1</v>
      </c>
      <c r="D46" s="8" t="s">
        <v>16</v>
      </c>
      <c r="E46" s="10">
        <v>95</v>
      </c>
      <c r="F46" s="10">
        <f t="shared" si="3"/>
        <v>-95</v>
      </c>
      <c r="H46" s="9" t="s">
        <v>50</v>
      </c>
      <c r="I46" s="10">
        <v>-2</v>
      </c>
      <c r="J46" s="8" t="s">
        <v>16</v>
      </c>
      <c r="K46" s="10">
        <v>140</v>
      </c>
      <c r="L46" s="10">
        <f t="shared" si="0"/>
        <v>-280</v>
      </c>
      <c r="N46" s="9" t="s">
        <v>50</v>
      </c>
      <c r="O46" s="10">
        <v>-3</v>
      </c>
      <c r="P46" s="8" t="s">
        <v>16</v>
      </c>
      <c r="Q46" s="10">
        <v>140</v>
      </c>
      <c r="R46" s="10">
        <f t="shared" si="1"/>
        <v>-420</v>
      </c>
      <c r="T46" s="9" t="s">
        <v>50</v>
      </c>
      <c r="U46" s="10">
        <v>-3</v>
      </c>
      <c r="V46" s="8" t="s">
        <v>16</v>
      </c>
      <c r="W46" s="10">
        <v>140</v>
      </c>
      <c r="X46" s="10">
        <f t="shared" si="2"/>
        <v>-420</v>
      </c>
    </row>
    <row r="47" spans="2:24" s="1" customFormat="1" ht="15" x14ac:dyDescent="0.25">
      <c r="B47" s="9" t="s">
        <v>35</v>
      </c>
      <c r="C47" s="12">
        <v>-0.33</v>
      </c>
      <c r="D47" s="8" t="s">
        <v>16</v>
      </c>
      <c r="E47" s="10">
        <v>333</v>
      </c>
      <c r="F47" s="10">
        <f t="shared" si="3"/>
        <v>-109.89</v>
      </c>
      <c r="H47" s="9" t="s">
        <v>51</v>
      </c>
      <c r="I47" s="10">
        <v>-1</v>
      </c>
      <c r="J47" s="8" t="s">
        <v>16</v>
      </c>
      <c r="K47" s="10">
        <v>1681</v>
      </c>
      <c r="L47" s="10">
        <f t="shared" si="0"/>
        <v>-1681</v>
      </c>
      <c r="N47" s="9" t="s">
        <v>59</v>
      </c>
      <c r="O47" s="10">
        <v>-1</v>
      </c>
      <c r="P47" s="8" t="s">
        <v>16</v>
      </c>
      <c r="Q47" s="10">
        <v>736</v>
      </c>
      <c r="R47" s="10">
        <f t="shared" si="1"/>
        <v>-736</v>
      </c>
      <c r="T47" s="9" t="s">
        <v>59</v>
      </c>
      <c r="U47" s="10">
        <v>-1</v>
      </c>
      <c r="V47" s="8" t="s">
        <v>16</v>
      </c>
      <c r="W47" s="10">
        <v>736</v>
      </c>
      <c r="X47" s="10">
        <f t="shared" si="2"/>
        <v>-736</v>
      </c>
    </row>
    <row r="48" spans="2:24" ht="15" x14ac:dyDescent="0.25">
      <c r="B48" s="9" t="s">
        <v>36</v>
      </c>
      <c r="C48" s="10">
        <v>-5</v>
      </c>
      <c r="D48" s="8" t="s">
        <v>16</v>
      </c>
      <c r="E48" s="10">
        <v>225</v>
      </c>
      <c r="F48" s="10">
        <f t="shared" si="3"/>
        <v>-1125</v>
      </c>
      <c r="H48" s="9" t="s">
        <v>39</v>
      </c>
      <c r="I48" s="10"/>
      <c r="J48" s="8" t="s">
        <v>16</v>
      </c>
      <c r="K48" s="10"/>
      <c r="L48" s="10">
        <v>-750</v>
      </c>
      <c r="N48" s="9" t="s">
        <v>60</v>
      </c>
      <c r="O48" s="10">
        <v>-1</v>
      </c>
      <c r="P48" s="8" t="s">
        <v>16</v>
      </c>
      <c r="Q48" s="10">
        <v>334</v>
      </c>
      <c r="R48" s="10">
        <f t="shared" si="1"/>
        <v>-334</v>
      </c>
      <c r="T48" s="9" t="s">
        <v>60</v>
      </c>
      <c r="U48" s="10">
        <v>-1</v>
      </c>
      <c r="V48" s="8" t="s">
        <v>16</v>
      </c>
      <c r="W48" s="10">
        <v>334</v>
      </c>
      <c r="X48" s="10">
        <f t="shared" si="2"/>
        <v>-334</v>
      </c>
    </row>
    <row r="49" spans="2:24" ht="15" x14ac:dyDescent="0.25">
      <c r="B49" s="9" t="s">
        <v>37</v>
      </c>
      <c r="C49" s="10">
        <v>-5</v>
      </c>
      <c r="D49" s="8" t="s">
        <v>16</v>
      </c>
      <c r="E49" s="10">
        <v>170</v>
      </c>
      <c r="F49" s="10">
        <f t="shared" si="3"/>
        <v>-850</v>
      </c>
      <c r="H49" s="6" t="s">
        <v>52</v>
      </c>
      <c r="I49" s="7"/>
      <c r="J49" s="8" t="s">
        <v>16</v>
      </c>
      <c r="K49" s="7"/>
      <c r="L49" s="7">
        <f>SUM(L42:L48)</f>
        <v>-4713</v>
      </c>
      <c r="N49" s="9" t="s">
        <v>61</v>
      </c>
      <c r="O49" s="10">
        <v>-4700</v>
      </c>
      <c r="P49" s="8" t="s">
        <v>16</v>
      </c>
      <c r="Q49" s="13">
        <v>0.11</v>
      </c>
      <c r="R49" s="10">
        <f t="shared" si="1"/>
        <v>-517</v>
      </c>
      <c r="T49" s="9" t="s">
        <v>61</v>
      </c>
      <c r="U49" s="10">
        <v>-4700</v>
      </c>
      <c r="V49" s="8" t="s">
        <v>16</v>
      </c>
      <c r="W49" s="13">
        <v>0.11</v>
      </c>
      <c r="X49" s="10">
        <f t="shared" si="2"/>
        <v>-517</v>
      </c>
    </row>
    <row r="50" spans="2:24" ht="15" x14ac:dyDescent="0.25">
      <c r="B50" s="9" t="s">
        <v>38</v>
      </c>
      <c r="C50" s="10">
        <v>-5</v>
      </c>
      <c r="D50" s="8" t="s">
        <v>16</v>
      </c>
      <c r="E50" s="10">
        <v>636</v>
      </c>
      <c r="F50" s="10">
        <f t="shared" si="3"/>
        <v>-3180</v>
      </c>
      <c r="H50" s="9" t="s">
        <v>41</v>
      </c>
      <c r="I50" s="10"/>
      <c r="J50" s="8" t="s">
        <v>16</v>
      </c>
      <c r="K50" s="10"/>
      <c r="L50" s="10">
        <f>SUM(L39,L49)</f>
        <v>2449.1999999999998</v>
      </c>
      <c r="N50" s="9" t="s">
        <v>62</v>
      </c>
      <c r="O50" s="12">
        <v>-4.8</v>
      </c>
      <c r="P50" s="8" t="s">
        <v>16</v>
      </c>
      <c r="Q50" s="10">
        <v>90</v>
      </c>
      <c r="R50" s="10">
        <f t="shared" si="1"/>
        <v>-432</v>
      </c>
      <c r="T50" s="9" t="s">
        <v>62</v>
      </c>
      <c r="U50" s="12">
        <v>-4.8</v>
      </c>
      <c r="V50" s="8" t="s">
        <v>16</v>
      </c>
      <c r="W50" s="10">
        <v>90</v>
      </c>
      <c r="X50" s="10">
        <f t="shared" si="2"/>
        <v>-432</v>
      </c>
    </row>
    <row r="51" spans="2:24" ht="15" x14ac:dyDescent="0.25">
      <c r="B51" s="9" t="s">
        <v>39</v>
      </c>
      <c r="C51" s="10"/>
      <c r="D51" s="8" t="s">
        <v>16</v>
      </c>
      <c r="E51" s="10"/>
      <c r="F51" s="10">
        <v>-750</v>
      </c>
      <c r="N51" s="9" t="s">
        <v>63</v>
      </c>
      <c r="O51" s="10">
        <v>-1</v>
      </c>
      <c r="P51" s="8" t="s">
        <v>16</v>
      </c>
      <c r="Q51" s="10">
        <v>203</v>
      </c>
      <c r="R51" s="10">
        <f t="shared" si="1"/>
        <v>-203</v>
      </c>
      <c r="T51" s="9" t="s">
        <v>63</v>
      </c>
      <c r="U51" s="10">
        <v>-1</v>
      </c>
      <c r="V51" s="8" t="s">
        <v>16</v>
      </c>
      <c r="W51" s="10">
        <v>203</v>
      </c>
      <c r="X51" s="10">
        <f t="shared" si="2"/>
        <v>-203</v>
      </c>
    </row>
    <row r="52" spans="2:24" ht="15" x14ac:dyDescent="0.25">
      <c r="B52" s="6" t="s">
        <v>40</v>
      </c>
      <c r="C52" s="7"/>
      <c r="D52" s="8" t="s">
        <v>16</v>
      </c>
      <c r="E52" s="7"/>
      <c r="F52" s="7">
        <f>SUM(F45:F51)</f>
        <v>-7489.89</v>
      </c>
      <c r="N52" s="9" t="s">
        <v>39</v>
      </c>
      <c r="O52" s="10"/>
      <c r="P52" s="8" t="s">
        <v>16</v>
      </c>
      <c r="Q52" s="10"/>
      <c r="R52" s="10">
        <v>-750</v>
      </c>
      <c r="T52" s="9" t="s">
        <v>39</v>
      </c>
      <c r="U52" s="10"/>
      <c r="V52" s="8" t="s">
        <v>16</v>
      </c>
      <c r="W52" s="10"/>
      <c r="X52" s="10">
        <v>-750</v>
      </c>
    </row>
    <row r="53" spans="2:24" ht="15" x14ac:dyDescent="0.25">
      <c r="B53" s="9" t="s">
        <v>41</v>
      </c>
      <c r="C53" s="10"/>
      <c r="D53" s="8" t="s">
        <v>16</v>
      </c>
      <c r="E53" s="10"/>
      <c r="F53" s="10">
        <f>SUM(F38,F52)</f>
        <v>2613.5099999999993</v>
      </c>
      <c r="N53" s="6" t="s">
        <v>40</v>
      </c>
      <c r="O53" s="7"/>
      <c r="P53" s="8" t="s">
        <v>16</v>
      </c>
      <c r="Q53" s="7"/>
      <c r="R53" s="7">
        <f>SUM(R42:R52)</f>
        <v>-5060</v>
      </c>
      <c r="T53" s="6" t="s">
        <v>40</v>
      </c>
      <c r="U53" s="7"/>
      <c r="V53" s="8" t="s">
        <v>16</v>
      </c>
      <c r="W53" s="7"/>
      <c r="X53" s="7">
        <f>SUM(X43:X52)</f>
        <v>-4520</v>
      </c>
    </row>
    <row r="54" spans="2:24" ht="15" x14ac:dyDescent="0.25">
      <c r="N54" s="9" t="s">
        <v>41</v>
      </c>
      <c r="O54" s="10"/>
      <c r="P54" s="8" t="s">
        <v>16</v>
      </c>
      <c r="Q54" s="10"/>
      <c r="R54" s="10">
        <f>SUM(R39,R53)</f>
        <v>1592</v>
      </c>
      <c r="T54" s="9" t="s">
        <v>41</v>
      </c>
      <c r="U54" s="10"/>
      <c r="V54" s="8" t="s">
        <v>16</v>
      </c>
      <c r="W54" s="10"/>
      <c r="X54" s="10">
        <f>SUM(X40,X53)</f>
        <v>270</v>
      </c>
    </row>
    <row r="55" spans="2:24" x14ac:dyDescent="0.2">
      <c r="B55" s="1"/>
    </row>
    <row r="56" spans="2:24" x14ac:dyDescent="0.2">
      <c r="B56" s="1"/>
    </row>
    <row r="60" spans="2:24" x14ac:dyDescent="0.2">
      <c r="F60" s="14"/>
      <c r="L60" s="14"/>
    </row>
  </sheetData>
  <sheetProtection sheet="1" objects="1" scenarios="1"/>
  <mergeCells count="2">
    <mergeCell ref="C6:F6"/>
    <mergeCell ref="C12:F12"/>
  </mergeCells>
  <pageMargins left="0.7" right="0.7" top="0.75" bottom="0.75" header="0.3" footer="0.3"/>
  <pageSetup paperSize="9" scale="4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28EC4-A802-4859-8569-CED6B8F8DD95}">
  <sheetPr>
    <tabColor theme="1"/>
    <pageSetUpPr fitToPage="1"/>
  </sheetPr>
  <dimension ref="B2:X60"/>
  <sheetViews>
    <sheetView showGridLines="0" zoomScaleNormal="100" workbookViewId="0">
      <selection activeCell="F9" sqref="F9"/>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91</v>
      </c>
      <c r="D2" s="1"/>
    </row>
    <row r="5" spans="2:8" x14ac:dyDescent="0.2">
      <c r="B5" s="17" t="s">
        <v>67</v>
      </c>
      <c r="C5" s="18" t="s">
        <v>69</v>
      </c>
      <c r="D5" s="18" t="s">
        <v>70</v>
      </c>
      <c r="E5" s="18" t="s">
        <v>68</v>
      </c>
      <c r="F5" s="18" t="s">
        <v>66</v>
      </c>
      <c r="G5" s="18" t="s">
        <v>82</v>
      </c>
    </row>
    <row r="6" spans="2:8" x14ac:dyDescent="0.2">
      <c r="B6" s="17"/>
      <c r="C6" s="71" t="s">
        <v>81</v>
      </c>
      <c r="D6" s="72"/>
      <c r="E6" s="72"/>
      <c r="F6" s="73"/>
      <c r="G6" s="23" t="s">
        <v>83</v>
      </c>
    </row>
    <row r="7" spans="2:8" x14ac:dyDescent="0.2">
      <c r="B7" s="18" t="s">
        <v>86</v>
      </c>
      <c r="C7" s="19">
        <f>-E7-D7+F7</f>
        <v>12371.89</v>
      </c>
      <c r="D7" s="19">
        <f>F49</f>
        <v>-10509.89</v>
      </c>
      <c r="E7" s="19">
        <f>F35</f>
        <v>-1862</v>
      </c>
      <c r="F7" s="51">
        <f>IF(R54&lt;0,0,R54)</f>
        <v>0</v>
      </c>
      <c r="G7" s="21">
        <f>C7/C27</f>
        <v>1.1455453703703704</v>
      </c>
    </row>
    <row r="8" spans="2:8" x14ac:dyDescent="0.2">
      <c r="B8" s="18" t="s">
        <v>85</v>
      </c>
      <c r="C8" s="19">
        <f>-E8-D8+F8</f>
        <v>13524.89</v>
      </c>
      <c r="D8" s="19">
        <f>D7</f>
        <v>-10509.89</v>
      </c>
      <c r="E8" s="19">
        <f>E7</f>
        <v>-1862</v>
      </c>
      <c r="F8" s="51">
        <f>IF(R57&lt;0,0,R57)</f>
        <v>1153</v>
      </c>
      <c r="G8" s="21">
        <f>C8/C27</f>
        <v>1.2523046296296296</v>
      </c>
    </row>
    <row r="9" spans="2:8" x14ac:dyDescent="0.2">
      <c r="B9" s="18" t="s">
        <v>84</v>
      </c>
      <c r="C9" s="19">
        <f>-E9-D9+F9</f>
        <v>15371.89</v>
      </c>
      <c r="D9" s="19">
        <f>D8</f>
        <v>-10509.89</v>
      </c>
      <c r="E9" s="19">
        <f>E8</f>
        <v>-1862</v>
      </c>
      <c r="F9" s="22">
        <v>3000</v>
      </c>
      <c r="G9" s="21">
        <f>C9/C27</f>
        <v>1.4233231481481481</v>
      </c>
    </row>
    <row r="10" spans="2:8" x14ac:dyDescent="0.2">
      <c r="B10" s="18"/>
      <c r="C10" s="18"/>
      <c r="D10" s="18"/>
      <c r="E10" s="18"/>
      <c r="F10" s="18"/>
      <c r="G10" s="18"/>
    </row>
    <row r="11" spans="2:8" x14ac:dyDescent="0.2">
      <c r="B11" s="17" t="s">
        <v>1</v>
      </c>
      <c r="C11" s="18" t="s">
        <v>69</v>
      </c>
      <c r="D11" s="18" t="s">
        <v>70</v>
      </c>
      <c r="E11" s="18" t="s">
        <v>68</v>
      </c>
      <c r="F11" s="18" t="s">
        <v>66</v>
      </c>
      <c r="G11" s="18" t="s">
        <v>82</v>
      </c>
    </row>
    <row r="12" spans="2:8" x14ac:dyDescent="0.2">
      <c r="B12" s="17"/>
      <c r="C12" s="71" t="s">
        <v>81</v>
      </c>
      <c r="D12" s="72"/>
      <c r="E12" s="72"/>
      <c r="F12" s="73"/>
      <c r="G12" s="23" t="s">
        <v>83</v>
      </c>
    </row>
    <row r="13" spans="2:8" x14ac:dyDescent="0.2">
      <c r="B13" s="18" t="s">
        <v>86</v>
      </c>
      <c r="C13" s="19">
        <f>-E13-D13+F13</f>
        <v>10318.4</v>
      </c>
      <c r="D13" s="19">
        <f>L52</f>
        <v>-6831</v>
      </c>
      <c r="E13" s="19">
        <f>L38</f>
        <v>-3487.4</v>
      </c>
      <c r="F13" s="51">
        <f>IF(X57&lt;0,0,X57)</f>
        <v>0</v>
      </c>
      <c r="G13" s="21">
        <f>C13/I27</f>
        <v>0.89725217391304346</v>
      </c>
    </row>
    <row r="14" spans="2:8" x14ac:dyDescent="0.2">
      <c r="B14" s="18" t="s">
        <v>85</v>
      </c>
      <c r="C14" s="19">
        <f>-E14-D14+F14</f>
        <v>11471.4</v>
      </c>
      <c r="D14" s="19">
        <f>D13</f>
        <v>-6831</v>
      </c>
      <c r="E14" s="19">
        <f>E13</f>
        <v>-3487.4</v>
      </c>
      <c r="F14" s="51">
        <f>IF(R57&lt;0,0,R57)</f>
        <v>1153</v>
      </c>
      <c r="G14" s="21">
        <f>C14/I27</f>
        <v>0.99751304347826086</v>
      </c>
    </row>
    <row r="15" spans="2:8" x14ac:dyDescent="0.2">
      <c r="B15" s="18" t="s">
        <v>84</v>
      </c>
      <c r="C15" s="19">
        <f>-E15-D15+F15</f>
        <v>13318.4</v>
      </c>
      <c r="D15" s="19">
        <f>D14</f>
        <v>-6831</v>
      </c>
      <c r="E15" s="19">
        <f>E14</f>
        <v>-3487.4</v>
      </c>
      <c r="F15" s="22">
        <v>3000</v>
      </c>
      <c r="G15" s="21">
        <f>C15/I27</f>
        <v>1.1581217391304348</v>
      </c>
    </row>
    <row r="16" spans="2:8" x14ac:dyDescent="0.2">
      <c r="E16" s="15"/>
      <c r="F16" s="15"/>
      <c r="G16" s="15"/>
      <c r="H16" s="16"/>
    </row>
    <row r="17" spans="2:24" ht="15" x14ac:dyDescent="0.25">
      <c r="B17" s="2" t="s">
        <v>4</v>
      </c>
      <c r="C17" s="2"/>
      <c r="D17" s="2"/>
      <c r="E17" s="2"/>
      <c r="F17" s="2"/>
      <c r="G17" s="2"/>
      <c r="H17" s="2" t="s">
        <v>42</v>
      </c>
      <c r="I17" s="2"/>
      <c r="J17" s="2"/>
      <c r="K17" s="2"/>
      <c r="L17" s="2"/>
      <c r="N17" s="2" t="s">
        <v>53</v>
      </c>
      <c r="O17" s="2"/>
      <c r="P17" s="2"/>
      <c r="Q17" s="2"/>
      <c r="R17" s="2"/>
      <c r="T17" s="2" t="s">
        <v>53</v>
      </c>
      <c r="U17" s="2"/>
      <c r="V17" s="2"/>
      <c r="W17" s="2"/>
      <c r="X17" s="2"/>
    </row>
    <row r="18" spans="2:24" ht="15" x14ac:dyDescent="0.25">
      <c r="B18" s="3" t="s">
        <v>5</v>
      </c>
      <c r="C18" s="3" t="s">
        <v>71</v>
      </c>
      <c r="D18" s="2"/>
      <c r="E18" s="2"/>
      <c r="F18" s="2"/>
      <c r="G18" s="2"/>
      <c r="H18" s="3" t="s">
        <v>5</v>
      </c>
      <c r="I18" s="3" t="s">
        <v>71</v>
      </c>
      <c r="J18" s="2"/>
      <c r="K18" s="2"/>
      <c r="L18" s="2"/>
      <c r="N18" s="3" t="s">
        <v>5</v>
      </c>
      <c r="O18" s="3" t="s">
        <v>79</v>
      </c>
      <c r="P18" s="2"/>
      <c r="Q18" s="2"/>
      <c r="R18" s="2"/>
      <c r="T18" s="3" t="s">
        <v>5</v>
      </c>
      <c r="U18" s="3" t="s">
        <v>79</v>
      </c>
      <c r="V18" s="2"/>
      <c r="W18" s="2"/>
      <c r="X18" s="2"/>
    </row>
    <row r="19" spans="2:24" ht="15" x14ac:dyDescent="0.25">
      <c r="B19" s="3" t="s">
        <v>6</v>
      </c>
      <c r="C19" s="3" t="s">
        <v>7</v>
      </c>
      <c r="D19" s="2"/>
      <c r="E19" s="2"/>
      <c r="F19" s="2"/>
      <c r="G19" s="2"/>
      <c r="H19" s="3" t="s">
        <v>6</v>
      </c>
      <c r="I19" s="3" t="s">
        <v>7</v>
      </c>
      <c r="J19" s="2"/>
      <c r="K19" s="2"/>
      <c r="L19" s="2"/>
      <c r="N19" s="3" t="s">
        <v>6</v>
      </c>
      <c r="O19" s="3" t="s">
        <v>7</v>
      </c>
      <c r="P19" s="2"/>
      <c r="Q19" s="2"/>
      <c r="R19" s="2"/>
      <c r="T19" s="3" t="s">
        <v>6</v>
      </c>
      <c r="U19" s="3" t="s">
        <v>7</v>
      </c>
      <c r="V19" s="2"/>
      <c r="W19" s="2"/>
      <c r="X19" s="2"/>
    </row>
    <row r="20" spans="2:24" ht="15" x14ac:dyDescent="0.25">
      <c r="B20" s="3" t="s">
        <v>8</v>
      </c>
      <c r="C20" s="3" t="s">
        <v>9</v>
      </c>
      <c r="D20" s="2"/>
      <c r="E20" s="2"/>
      <c r="F20" s="2"/>
      <c r="G20" s="2"/>
      <c r="H20" s="3" t="s">
        <v>8</v>
      </c>
      <c r="I20" s="3" t="s">
        <v>9</v>
      </c>
      <c r="J20" s="2"/>
      <c r="K20" s="2"/>
      <c r="L20" s="2"/>
      <c r="N20" s="3" t="s">
        <v>8</v>
      </c>
      <c r="O20" s="3" t="s">
        <v>9</v>
      </c>
      <c r="P20" s="2"/>
      <c r="Q20" s="2"/>
      <c r="R20" s="2"/>
      <c r="T20" s="3" t="s">
        <v>8</v>
      </c>
      <c r="U20" s="3" t="s">
        <v>9</v>
      </c>
      <c r="V20" s="2"/>
      <c r="W20" s="2"/>
      <c r="X20" s="2"/>
    </row>
    <row r="21" spans="2:24" ht="15" x14ac:dyDescent="0.25">
      <c r="B21" s="3" t="s">
        <v>10</v>
      </c>
      <c r="C21" s="3" t="s">
        <v>87</v>
      </c>
      <c r="D21" s="2"/>
      <c r="E21" s="2"/>
      <c r="F21" s="2"/>
      <c r="G21" s="2"/>
      <c r="H21" s="3" t="s">
        <v>10</v>
      </c>
      <c r="I21" s="3" t="s">
        <v>87</v>
      </c>
      <c r="J21" s="2"/>
      <c r="K21" s="2"/>
      <c r="L21" s="2"/>
      <c r="N21" s="3" t="s">
        <v>10</v>
      </c>
      <c r="O21" s="3" t="s">
        <v>87</v>
      </c>
      <c r="P21" s="2"/>
      <c r="Q21" s="2"/>
      <c r="R21" s="2"/>
      <c r="T21" s="3" t="s">
        <v>10</v>
      </c>
      <c r="U21" s="3" t="s">
        <v>87</v>
      </c>
      <c r="V21" s="2"/>
      <c r="W21" s="2"/>
      <c r="X21" s="2"/>
    </row>
    <row r="22" spans="2:24" ht="15" x14ac:dyDescent="0.25">
      <c r="B22" s="3" t="s">
        <v>12</v>
      </c>
      <c r="C22" s="3" t="s">
        <v>13</v>
      </c>
      <c r="D22" s="2"/>
      <c r="E22" s="2"/>
      <c r="F22" s="2"/>
      <c r="G22" s="2"/>
      <c r="H22" s="3" t="s">
        <v>12</v>
      </c>
      <c r="I22" s="3" t="s">
        <v>13</v>
      </c>
      <c r="J22" s="2"/>
      <c r="K22" s="2"/>
      <c r="L22" s="2"/>
      <c r="N22" s="3" t="s">
        <v>12</v>
      </c>
      <c r="O22" s="3" t="s">
        <v>13</v>
      </c>
      <c r="P22" s="2"/>
      <c r="Q22" s="2"/>
      <c r="R22" s="2"/>
      <c r="T22" s="3" t="s">
        <v>12</v>
      </c>
      <c r="U22" s="3" t="s">
        <v>64</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14</v>
      </c>
      <c r="C24" s="5" t="s">
        <v>15</v>
      </c>
      <c r="D24" s="5" t="s">
        <v>16</v>
      </c>
      <c r="E24" s="5" t="s">
        <v>17</v>
      </c>
      <c r="F24" s="5" t="s">
        <v>18</v>
      </c>
      <c r="H24" s="4" t="s">
        <v>14</v>
      </c>
      <c r="I24" s="5" t="s">
        <v>15</v>
      </c>
      <c r="J24" s="5" t="s">
        <v>16</v>
      </c>
      <c r="K24" s="5" t="s">
        <v>17</v>
      </c>
      <c r="L24" s="5" t="s">
        <v>18</v>
      </c>
      <c r="N24" s="4" t="s">
        <v>14</v>
      </c>
      <c r="O24" s="5" t="s">
        <v>15</v>
      </c>
      <c r="P24" s="5" t="s">
        <v>16</v>
      </c>
      <c r="Q24" s="5" t="s">
        <v>17</v>
      </c>
      <c r="R24" s="5" t="s">
        <v>18</v>
      </c>
      <c r="T24" s="4" t="s">
        <v>14</v>
      </c>
      <c r="U24" s="5" t="s">
        <v>15</v>
      </c>
      <c r="V24" s="5" t="s">
        <v>16</v>
      </c>
      <c r="W24" s="5" t="s">
        <v>17</v>
      </c>
      <c r="X24" s="5" t="s">
        <v>18</v>
      </c>
    </row>
    <row r="25" spans="2:24" ht="15" x14ac:dyDescent="0.25">
      <c r="B25" s="6" t="s">
        <v>19</v>
      </c>
      <c r="C25" s="7"/>
      <c r="D25" s="8" t="s">
        <v>16</v>
      </c>
      <c r="E25" s="7"/>
      <c r="F25" s="7"/>
      <c r="H25" s="6" t="s">
        <v>19</v>
      </c>
      <c r="I25" s="7"/>
      <c r="J25" s="8" t="s">
        <v>16</v>
      </c>
      <c r="K25" s="7"/>
      <c r="L25" s="7"/>
      <c r="N25" s="6" t="s">
        <v>19</v>
      </c>
      <c r="O25" s="7"/>
      <c r="P25" s="8" t="s">
        <v>16</v>
      </c>
      <c r="Q25" s="7"/>
      <c r="R25" s="7"/>
      <c r="T25" s="6" t="s">
        <v>19</v>
      </c>
      <c r="U25" s="7"/>
      <c r="V25" s="8" t="s">
        <v>16</v>
      </c>
      <c r="W25" s="7"/>
      <c r="X25" s="7"/>
    </row>
    <row r="26" spans="2:24" ht="15" x14ac:dyDescent="0.25">
      <c r="B26" s="9" t="s">
        <v>20</v>
      </c>
      <c r="C26" s="10">
        <v>11350</v>
      </c>
      <c r="D26" s="8" t="s">
        <v>21</v>
      </c>
      <c r="E26" s="11"/>
      <c r="F26" s="10"/>
      <c r="H26" s="9" t="s">
        <v>20</v>
      </c>
      <c r="I26" s="10">
        <v>12100</v>
      </c>
      <c r="J26" s="8" t="s">
        <v>21</v>
      </c>
      <c r="K26" s="11"/>
      <c r="L26" s="10"/>
      <c r="N26" s="9" t="s">
        <v>54</v>
      </c>
      <c r="O26" s="10">
        <v>5900</v>
      </c>
      <c r="P26" s="8" t="s">
        <v>25</v>
      </c>
      <c r="Q26" s="11">
        <v>1.4</v>
      </c>
      <c r="R26" s="10">
        <f>O26*Q26</f>
        <v>8260</v>
      </c>
      <c r="T26" s="9" t="s">
        <v>54</v>
      </c>
      <c r="U26" s="10">
        <v>5900</v>
      </c>
      <c r="V26" s="8" t="s">
        <v>25</v>
      </c>
      <c r="W26" s="11">
        <v>1.4</v>
      </c>
      <c r="X26" s="10">
        <f>U26*W26</f>
        <v>8260</v>
      </c>
    </row>
    <row r="27" spans="2:24" ht="15" x14ac:dyDescent="0.25">
      <c r="B27" s="9" t="s">
        <v>22</v>
      </c>
      <c r="C27" s="10">
        <v>10800</v>
      </c>
      <c r="D27" s="8" t="s">
        <v>21</v>
      </c>
      <c r="E27" s="11">
        <v>1.33</v>
      </c>
      <c r="F27" s="10">
        <f>C27*E27</f>
        <v>14364</v>
      </c>
      <c r="H27" s="9" t="s">
        <v>22</v>
      </c>
      <c r="I27" s="10">
        <v>11500</v>
      </c>
      <c r="J27" s="8" t="s">
        <v>21</v>
      </c>
      <c r="K27" s="11">
        <v>1.02</v>
      </c>
      <c r="L27" s="10">
        <f>I27*K27</f>
        <v>11730</v>
      </c>
      <c r="N27" s="9" t="s">
        <v>55</v>
      </c>
      <c r="O27" s="10">
        <v>3100</v>
      </c>
      <c r="P27" s="8" t="s">
        <v>25</v>
      </c>
      <c r="Q27" s="11">
        <v>0.55000000000000004</v>
      </c>
      <c r="R27" s="10">
        <f>O27*Q27</f>
        <v>1705.0000000000002</v>
      </c>
      <c r="T27" s="9" t="s">
        <v>55</v>
      </c>
      <c r="U27" s="10">
        <v>3100</v>
      </c>
      <c r="V27" s="8" t="s">
        <v>25</v>
      </c>
      <c r="W27" s="11">
        <v>0.55000000000000004</v>
      </c>
      <c r="X27" s="10">
        <f>U27*W27</f>
        <v>1705.0000000000002</v>
      </c>
    </row>
    <row r="28" spans="2:24" ht="15" x14ac:dyDescent="0.25">
      <c r="B28" s="6" t="s">
        <v>2</v>
      </c>
      <c r="C28" s="7"/>
      <c r="D28" s="8" t="s">
        <v>16</v>
      </c>
      <c r="E28" s="7"/>
      <c r="F28" s="7">
        <f>SUM(F26:F27)</f>
        <v>14364</v>
      </c>
      <c r="H28" s="6" t="s">
        <v>2</v>
      </c>
      <c r="I28" s="7"/>
      <c r="J28" s="8" t="s">
        <v>16</v>
      </c>
      <c r="K28" s="7"/>
      <c r="L28" s="7">
        <f>SUM(L26:L27)</f>
        <v>11730</v>
      </c>
      <c r="N28" s="6" t="s">
        <v>2</v>
      </c>
      <c r="O28" s="7"/>
      <c r="P28" s="8" t="s">
        <v>16</v>
      </c>
      <c r="Q28" s="7"/>
      <c r="R28" s="7">
        <f>SUM(R26:R27)</f>
        <v>9965</v>
      </c>
      <c r="T28" s="6" t="s">
        <v>2</v>
      </c>
      <c r="U28" s="7"/>
      <c r="V28" s="8" t="s">
        <v>16</v>
      </c>
      <c r="W28" s="7"/>
      <c r="X28" s="7">
        <f>SUM(X26:X27)</f>
        <v>9965</v>
      </c>
    </row>
    <row r="29" spans="2:24" ht="15" x14ac:dyDescent="0.25">
      <c r="B29" s="9" t="s">
        <v>16</v>
      </c>
      <c r="C29" s="10"/>
      <c r="D29" s="8" t="s">
        <v>16</v>
      </c>
      <c r="E29" s="10"/>
      <c r="F29" s="10"/>
      <c r="H29" s="9" t="s">
        <v>16</v>
      </c>
      <c r="I29" s="10"/>
      <c r="J29" s="8" t="s">
        <v>16</v>
      </c>
      <c r="K29" s="10"/>
      <c r="L29" s="10"/>
      <c r="N29" s="9" t="s">
        <v>16</v>
      </c>
      <c r="O29" s="10"/>
      <c r="P29" s="8" t="s">
        <v>16</v>
      </c>
      <c r="Q29" s="10"/>
      <c r="R29" s="10"/>
      <c r="T29" s="9" t="s">
        <v>16</v>
      </c>
      <c r="U29" s="10"/>
      <c r="V29" s="8" t="s">
        <v>16</v>
      </c>
      <c r="W29" s="10"/>
      <c r="X29" s="10"/>
    </row>
    <row r="30" spans="2:24" ht="15" x14ac:dyDescent="0.25">
      <c r="B30" s="6" t="s">
        <v>23</v>
      </c>
      <c r="C30" s="7"/>
      <c r="D30" s="8" t="s">
        <v>16</v>
      </c>
      <c r="E30" s="7"/>
      <c r="F30" s="7"/>
      <c r="H30" s="6" t="s">
        <v>23</v>
      </c>
      <c r="I30" s="7"/>
      <c r="J30" s="8" t="s">
        <v>16</v>
      </c>
      <c r="K30" s="7"/>
      <c r="L30" s="7"/>
      <c r="N30" s="6" t="s">
        <v>23</v>
      </c>
      <c r="O30" s="7"/>
      <c r="P30" s="8" t="s">
        <v>16</v>
      </c>
      <c r="Q30" s="7"/>
      <c r="R30" s="7"/>
      <c r="T30" s="6" t="s">
        <v>23</v>
      </c>
      <c r="U30" s="7"/>
      <c r="V30" s="8" t="s">
        <v>16</v>
      </c>
      <c r="W30" s="7"/>
      <c r="X30" s="7"/>
    </row>
    <row r="31" spans="2:24" ht="15" x14ac:dyDescent="0.25">
      <c r="B31" s="9" t="s">
        <v>24</v>
      </c>
      <c r="C31" s="10">
        <v>-9</v>
      </c>
      <c r="D31" s="8" t="s">
        <v>25</v>
      </c>
      <c r="E31" s="11">
        <v>36</v>
      </c>
      <c r="F31" s="10">
        <f>C31*E31</f>
        <v>-324</v>
      </c>
      <c r="H31" s="9" t="s">
        <v>43</v>
      </c>
      <c r="I31" s="10">
        <v>-2</v>
      </c>
      <c r="J31" s="8" t="s">
        <v>30</v>
      </c>
      <c r="K31" s="11">
        <v>915</v>
      </c>
      <c r="L31" s="10">
        <f>I31*K31</f>
        <v>-1830</v>
      </c>
      <c r="N31" s="9" t="s">
        <v>43</v>
      </c>
      <c r="O31" s="10">
        <v>-140</v>
      </c>
      <c r="P31" s="8" t="s">
        <v>25</v>
      </c>
      <c r="Q31" s="11">
        <v>3.65</v>
      </c>
      <c r="R31" s="10">
        <f>O31*Q31</f>
        <v>-511</v>
      </c>
      <c r="T31" s="9" t="s">
        <v>43</v>
      </c>
      <c r="U31" s="10">
        <v>-140</v>
      </c>
      <c r="V31" s="8" t="s">
        <v>25</v>
      </c>
      <c r="W31" s="11">
        <v>3.65</v>
      </c>
      <c r="X31" s="10">
        <f>U31*W31</f>
        <v>-511</v>
      </c>
    </row>
    <row r="32" spans="2:24" ht="15" x14ac:dyDescent="0.25">
      <c r="B32" s="9" t="s">
        <v>26</v>
      </c>
      <c r="C32" s="10">
        <v>-94</v>
      </c>
      <c r="D32" s="8" t="s">
        <v>25</v>
      </c>
      <c r="E32" s="11">
        <v>10</v>
      </c>
      <c r="F32" s="10">
        <f>C32*E32</f>
        <v>-940</v>
      </c>
      <c r="H32" s="9" t="s">
        <v>26</v>
      </c>
      <c r="I32" s="10">
        <v>-30</v>
      </c>
      <c r="J32" s="8" t="s">
        <v>25</v>
      </c>
      <c r="K32" s="11">
        <v>10</v>
      </c>
      <c r="L32" s="10">
        <f>I32*K32</f>
        <v>-300</v>
      </c>
      <c r="N32" s="9" t="s">
        <v>26</v>
      </c>
      <c r="O32" s="10">
        <v>-38</v>
      </c>
      <c r="P32" s="8" t="s">
        <v>25</v>
      </c>
      <c r="Q32" s="11">
        <v>10</v>
      </c>
      <c r="R32" s="10">
        <f>O32*Q32</f>
        <v>-380</v>
      </c>
      <c r="T32" s="9" t="s">
        <v>26</v>
      </c>
      <c r="U32" s="10">
        <v>-160</v>
      </c>
      <c r="V32" s="8" t="s">
        <v>25</v>
      </c>
      <c r="W32" s="11">
        <v>10</v>
      </c>
      <c r="X32" s="10">
        <f>U32*W32</f>
        <v>-1600</v>
      </c>
    </row>
    <row r="33" spans="2:24" ht="15" x14ac:dyDescent="0.25">
      <c r="B33" s="9" t="s">
        <v>27</v>
      </c>
      <c r="C33" s="10">
        <v>-60</v>
      </c>
      <c r="D33" s="8" t="s">
        <v>28</v>
      </c>
      <c r="E33" s="11"/>
      <c r="F33" s="10"/>
      <c r="H33" s="9" t="s">
        <v>44</v>
      </c>
      <c r="I33" s="10">
        <v>-15</v>
      </c>
      <c r="J33" s="8" t="s">
        <v>25</v>
      </c>
      <c r="K33" s="11">
        <v>16</v>
      </c>
      <c r="L33" s="10">
        <f>I33*K33</f>
        <v>-240</v>
      </c>
      <c r="N33" s="9" t="s">
        <v>27</v>
      </c>
      <c r="O33" s="10">
        <v>-35</v>
      </c>
      <c r="P33" s="8" t="s">
        <v>28</v>
      </c>
      <c r="Q33" s="11"/>
      <c r="R33" s="10"/>
      <c r="T33" s="9" t="s">
        <v>44</v>
      </c>
      <c r="U33" s="10">
        <v>-22</v>
      </c>
      <c r="V33" s="8" t="s">
        <v>25</v>
      </c>
      <c r="W33" s="11">
        <v>16</v>
      </c>
      <c r="X33" s="10">
        <f>U33*W33</f>
        <v>-352</v>
      </c>
    </row>
    <row r="34" spans="2:24" ht="15" x14ac:dyDescent="0.25">
      <c r="B34" s="9" t="s">
        <v>29</v>
      </c>
      <c r="C34" s="10">
        <v>-230</v>
      </c>
      <c r="D34" s="8" t="s">
        <v>30</v>
      </c>
      <c r="E34" s="11">
        <v>2.6</v>
      </c>
      <c r="F34" s="10">
        <f>C34*E34</f>
        <v>-598</v>
      </c>
      <c r="H34" s="9" t="s">
        <v>27</v>
      </c>
      <c r="I34" s="10">
        <v>-42</v>
      </c>
      <c r="J34" s="8" t="s">
        <v>28</v>
      </c>
      <c r="K34" s="11"/>
      <c r="L34" s="10"/>
      <c r="N34" s="9" t="s">
        <v>45</v>
      </c>
      <c r="O34" s="10"/>
      <c r="P34" s="8" t="s">
        <v>30</v>
      </c>
      <c r="Q34" s="10"/>
      <c r="R34" s="10">
        <v>-126</v>
      </c>
      <c r="T34" s="9" t="s">
        <v>65</v>
      </c>
      <c r="U34" s="10">
        <v>-73</v>
      </c>
      <c r="V34" s="8" t="s">
        <v>25</v>
      </c>
      <c r="W34" s="11">
        <v>9</v>
      </c>
      <c r="X34" s="10">
        <f>U34*W34</f>
        <v>-657</v>
      </c>
    </row>
    <row r="35" spans="2:24" ht="15" x14ac:dyDescent="0.25">
      <c r="B35" s="6" t="s">
        <v>31</v>
      </c>
      <c r="C35" s="7"/>
      <c r="D35" s="8" t="s">
        <v>16</v>
      </c>
      <c r="E35" s="7"/>
      <c r="F35" s="7">
        <f>SUM(F30:F34)</f>
        <v>-1862</v>
      </c>
      <c r="H35" s="9" t="s">
        <v>45</v>
      </c>
      <c r="I35" s="10"/>
      <c r="J35" s="8" t="s">
        <v>30</v>
      </c>
      <c r="K35" s="10"/>
      <c r="L35" s="10">
        <v>-633</v>
      </c>
      <c r="N35" s="9" t="s">
        <v>46</v>
      </c>
      <c r="O35" s="10"/>
      <c r="P35" s="8" t="s">
        <v>30</v>
      </c>
      <c r="Q35" s="10"/>
      <c r="R35" s="10">
        <v>-174</v>
      </c>
      <c r="T35" s="9" t="s">
        <v>45</v>
      </c>
      <c r="U35" s="10"/>
      <c r="V35" s="8" t="s">
        <v>30</v>
      </c>
      <c r="W35" s="10"/>
      <c r="X35" s="10">
        <v>-126</v>
      </c>
    </row>
    <row r="36" spans="2:24" ht="15" x14ac:dyDescent="0.25">
      <c r="B36" s="6" t="s">
        <v>32</v>
      </c>
      <c r="C36" s="7"/>
      <c r="D36" s="8" t="s">
        <v>16</v>
      </c>
      <c r="E36" s="7"/>
      <c r="F36" s="7">
        <f>SUM(F28,F35)</f>
        <v>12502</v>
      </c>
      <c r="H36" s="9" t="s">
        <v>46</v>
      </c>
      <c r="I36" s="10"/>
      <c r="J36" s="8" t="s">
        <v>30</v>
      </c>
      <c r="K36" s="10"/>
      <c r="L36" s="10">
        <v>-45</v>
      </c>
      <c r="N36" s="9" t="s">
        <v>56</v>
      </c>
      <c r="O36" s="10"/>
      <c r="P36" s="8" t="s">
        <v>30</v>
      </c>
      <c r="Q36" s="10"/>
      <c r="R36" s="10">
        <v>-28</v>
      </c>
      <c r="T36" s="9" t="s">
        <v>46</v>
      </c>
      <c r="U36" s="10"/>
      <c r="V36" s="8" t="s">
        <v>30</v>
      </c>
      <c r="W36" s="10"/>
      <c r="X36" s="10">
        <v>-174</v>
      </c>
    </row>
    <row r="37" spans="2:24" ht="15" x14ac:dyDescent="0.25">
      <c r="B37" s="9" t="s">
        <v>16</v>
      </c>
      <c r="C37" s="10"/>
      <c r="D37" s="8" t="s">
        <v>16</v>
      </c>
      <c r="E37" s="10"/>
      <c r="F37" s="10"/>
      <c r="H37" s="9" t="s">
        <v>29</v>
      </c>
      <c r="I37" s="10">
        <v>-169</v>
      </c>
      <c r="J37" s="8" t="s">
        <v>30</v>
      </c>
      <c r="K37" s="11">
        <v>2.6</v>
      </c>
      <c r="L37" s="10">
        <f>I37*K37</f>
        <v>-439.40000000000003</v>
      </c>
      <c r="N37" s="9" t="s">
        <v>57</v>
      </c>
      <c r="O37" s="10"/>
      <c r="P37" s="8" t="s">
        <v>30</v>
      </c>
      <c r="Q37" s="10"/>
      <c r="R37" s="10">
        <v>-39</v>
      </c>
      <c r="T37" s="9" t="s">
        <v>56</v>
      </c>
      <c r="U37" s="10"/>
      <c r="V37" s="8" t="s">
        <v>30</v>
      </c>
      <c r="W37" s="10"/>
      <c r="X37" s="10">
        <v>-28</v>
      </c>
    </row>
    <row r="38" spans="2:24" ht="15" x14ac:dyDescent="0.25">
      <c r="B38" s="6" t="s">
        <v>3</v>
      </c>
      <c r="C38" s="7"/>
      <c r="D38" s="8" t="s">
        <v>16</v>
      </c>
      <c r="E38" s="7"/>
      <c r="F38" s="7"/>
      <c r="H38" s="6" t="s">
        <v>31</v>
      </c>
      <c r="I38" s="7"/>
      <c r="J38" s="8" t="s">
        <v>16</v>
      </c>
      <c r="K38" s="7"/>
      <c r="L38" s="7">
        <f>SUM(L30:L37)</f>
        <v>-3487.4</v>
      </c>
      <c r="N38" s="6" t="s">
        <v>31</v>
      </c>
      <c r="O38" s="7"/>
      <c r="P38" s="8" t="s">
        <v>16</v>
      </c>
      <c r="Q38" s="7"/>
      <c r="R38" s="7">
        <f>SUM(R30:R37)</f>
        <v>-1258</v>
      </c>
      <c r="T38" s="9" t="s">
        <v>57</v>
      </c>
      <c r="U38" s="10"/>
      <c r="V38" s="8" t="s">
        <v>30</v>
      </c>
      <c r="W38" s="10"/>
      <c r="X38" s="10">
        <v>-39</v>
      </c>
    </row>
    <row r="39" spans="2:24" ht="15" x14ac:dyDescent="0.25">
      <c r="B39" s="9" t="s">
        <v>33</v>
      </c>
      <c r="C39" s="10">
        <v>-60</v>
      </c>
      <c r="D39" s="8" t="s">
        <v>16</v>
      </c>
      <c r="E39" s="10">
        <v>23</v>
      </c>
      <c r="F39" s="10">
        <f t="shared" ref="F39:F47" si="0">C39*E39</f>
        <v>-1380</v>
      </c>
      <c r="H39" s="6" t="s">
        <v>32</v>
      </c>
      <c r="I39" s="7"/>
      <c r="J39" s="8" t="s">
        <v>16</v>
      </c>
      <c r="K39" s="7"/>
      <c r="L39" s="7">
        <f>SUM(L28,L38)</f>
        <v>8242.6</v>
      </c>
      <c r="N39" s="6" t="s">
        <v>32</v>
      </c>
      <c r="O39" s="7"/>
      <c r="P39" s="8" t="s">
        <v>16</v>
      </c>
      <c r="Q39" s="7"/>
      <c r="R39" s="7">
        <f>SUM(R28,R38)</f>
        <v>8707</v>
      </c>
      <c r="T39" s="6" t="s">
        <v>31</v>
      </c>
      <c r="U39" s="7"/>
      <c r="V39" s="8" t="s">
        <v>16</v>
      </c>
      <c r="W39" s="7"/>
      <c r="X39" s="7">
        <f>SUM(X30:X38)</f>
        <v>-3487</v>
      </c>
    </row>
    <row r="40" spans="2:24" ht="15" x14ac:dyDescent="0.25">
      <c r="B40" s="9" t="s">
        <v>34</v>
      </c>
      <c r="C40" s="10">
        <v>-1</v>
      </c>
      <c r="D40" s="8" t="s">
        <v>16</v>
      </c>
      <c r="E40" s="10">
        <v>95</v>
      </c>
      <c r="F40" s="10">
        <f t="shared" si="0"/>
        <v>-95</v>
      </c>
      <c r="H40" s="9" t="s">
        <v>16</v>
      </c>
      <c r="I40" s="10"/>
      <c r="J40" s="8" t="s">
        <v>16</v>
      </c>
      <c r="K40" s="10"/>
      <c r="L40" s="10"/>
      <c r="N40" s="9" t="s">
        <v>16</v>
      </c>
      <c r="O40" s="10"/>
      <c r="P40" s="8" t="s">
        <v>16</v>
      </c>
      <c r="Q40" s="10"/>
      <c r="R40" s="10"/>
      <c r="T40" s="6" t="s">
        <v>32</v>
      </c>
      <c r="U40" s="7"/>
      <c r="V40" s="8" t="s">
        <v>16</v>
      </c>
      <c r="W40" s="7"/>
      <c r="X40" s="7">
        <f>SUM(X28,X39)</f>
        <v>6478</v>
      </c>
    </row>
    <row r="41" spans="2:24" ht="15" x14ac:dyDescent="0.25">
      <c r="B41" s="9" t="s">
        <v>35</v>
      </c>
      <c r="C41" s="12">
        <v>-0.33</v>
      </c>
      <c r="D41" s="8" t="s">
        <v>16</v>
      </c>
      <c r="E41" s="10">
        <v>333</v>
      </c>
      <c r="F41" s="10">
        <f t="shared" si="0"/>
        <v>-109.89</v>
      </c>
      <c r="H41" s="6" t="s">
        <v>3</v>
      </c>
      <c r="I41" s="7"/>
      <c r="J41" s="8" t="s">
        <v>16</v>
      </c>
      <c r="K41" s="7"/>
      <c r="L41" s="7"/>
      <c r="N41" s="6" t="s">
        <v>3</v>
      </c>
      <c r="O41" s="7"/>
      <c r="P41" s="8" t="s">
        <v>16</v>
      </c>
      <c r="Q41" s="7"/>
      <c r="R41" s="7"/>
      <c r="T41" s="9" t="s">
        <v>16</v>
      </c>
      <c r="U41" s="10"/>
      <c r="V41" s="8" t="s">
        <v>16</v>
      </c>
      <c r="W41" s="10"/>
      <c r="X41" s="10"/>
    </row>
    <row r="42" spans="2:24" ht="15" x14ac:dyDescent="0.25">
      <c r="B42" s="9" t="s">
        <v>36</v>
      </c>
      <c r="C42" s="10">
        <v>-5</v>
      </c>
      <c r="D42" s="8" t="s">
        <v>16</v>
      </c>
      <c r="E42" s="10">
        <v>225</v>
      </c>
      <c r="F42" s="10">
        <f t="shared" si="0"/>
        <v>-1125</v>
      </c>
      <c r="H42" s="9" t="s">
        <v>47</v>
      </c>
      <c r="I42" s="10">
        <v>-1</v>
      </c>
      <c r="J42" s="8" t="s">
        <v>16</v>
      </c>
      <c r="K42" s="10">
        <v>653</v>
      </c>
      <c r="L42" s="10">
        <f t="shared" ref="L42:L50" si="1">I42*K42</f>
        <v>-653</v>
      </c>
      <c r="N42" s="9" t="s">
        <v>47</v>
      </c>
      <c r="O42" s="10">
        <v>-1</v>
      </c>
      <c r="P42" s="8" t="s">
        <v>16</v>
      </c>
      <c r="Q42" s="10">
        <v>653</v>
      </c>
      <c r="R42" s="10">
        <f t="shared" ref="R42:R54" si="2">O42*Q42</f>
        <v>-653</v>
      </c>
      <c r="T42" s="6" t="s">
        <v>3</v>
      </c>
      <c r="U42" s="7"/>
      <c r="V42" s="8" t="s">
        <v>16</v>
      </c>
      <c r="W42" s="7"/>
      <c r="X42" s="7"/>
    </row>
    <row r="43" spans="2:24" ht="15" x14ac:dyDescent="0.25">
      <c r="B43" s="9" t="s">
        <v>37</v>
      </c>
      <c r="C43" s="10">
        <v>-5</v>
      </c>
      <c r="D43" s="8" t="s">
        <v>16</v>
      </c>
      <c r="E43" s="10">
        <v>170</v>
      </c>
      <c r="F43" s="10">
        <f t="shared" si="0"/>
        <v>-850</v>
      </c>
      <c r="H43" s="9" t="s">
        <v>33</v>
      </c>
      <c r="I43" s="10">
        <v>-42</v>
      </c>
      <c r="J43" s="8" t="s">
        <v>16</v>
      </c>
      <c r="K43" s="10">
        <v>18</v>
      </c>
      <c r="L43" s="10">
        <f t="shared" si="1"/>
        <v>-756</v>
      </c>
      <c r="N43" s="9" t="s">
        <v>33</v>
      </c>
      <c r="O43" s="10">
        <v>-35</v>
      </c>
      <c r="P43" s="8" t="s">
        <v>16</v>
      </c>
      <c r="Q43" s="10">
        <v>18</v>
      </c>
      <c r="R43" s="10">
        <f t="shared" si="2"/>
        <v>-630</v>
      </c>
      <c r="T43" s="9" t="s">
        <v>47</v>
      </c>
      <c r="U43" s="10">
        <v>-1</v>
      </c>
      <c r="V43" s="8" t="s">
        <v>16</v>
      </c>
      <c r="W43" s="10">
        <v>653</v>
      </c>
      <c r="X43" s="10">
        <f t="shared" ref="X43:X54" si="3">U43*W43</f>
        <v>-653</v>
      </c>
    </row>
    <row r="44" spans="2:24" ht="15" x14ac:dyDescent="0.25">
      <c r="B44" s="9" t="s">
        <v>38</v>
      </c>
      <c r="C44" s="10">
        <v>-5</v>
      </c>
      <c r="D44" s="8" t="s">
        <v>16</v>
      </c>
      <c r="E44" s="10">
        <v>710</v>
      </c>
      <c r="F44" s="10">
        <f t="shared" si="0"/>
        <v>-3550</v>
      </c>
      <c r="H44" s="9" t="s">
        <v>48</v>
      </c>
      <c r="I44" s="10">
        <v>-1</v>
      </c>
      <c r="J44" s="8" t="s">
        <v>16</v>
      </c>
      <c r="K44" s="10">
        <v>190</v>
      </c>
      <c r="L44" s="10">
        <f t="shared" si="1"/>
        <v>-190</v>
      </c>
      <c r="N44" s="9" t="s">
        <v>34</v>
      </c>
      <c r="O44" s="10">
        <v>-1</v>
      </c>
      <c r="P44" s="8" t="s">
        <v>16</v>
      </c>
      <c r="Q44" s="10">
        <v>95</v>
      </c>
      <c r="R44" s="10">
        <f t="shared" si="2"/>
        <v>-95</v>
      </c>
      <c r="T44" s="9" t="s">
        <v>34</v>
      </c>
      <c r="U44" s="10">
        <v>-1</v>
      </c>
      <c r="V44" s="8" t="s">
        <v>16</v>
      </c>
      <c r="W44" s="10">
        <v>95</v>
      </c>
      <c r="X44" s="10">
        <f t="shared" si="3"/>
        <v>-95</v>
      </c>
    </row>
    <row r="45" spans="2:24" ht="15" x14ac:dyDescent="0.25">
      <c r="B45" s="9" t="s">
        <v>88</v>
      </c>
      <c r="C45" s="10">
        <v>-1</v>
      </c>
      <c r="D45" s="8" t="s">
        <v>16</v>
      </c>
      <c r="E45" s="10">
        <v>1225</v>
      </c>
      <c r="F45" s="10">
        <f t="shared" si="0"/>
        <v>-1225</v>
      </c>
      <c r="H45" s="9" t="s">
        <v>49</v>
      </c>
      <c r="I45" s="10">
        <v>-1</v>
      </c>
      <c r="J45" s="8" t="s">
        <v>16</v>
      </c>
      <c r="K45" s="10">
        <v>475</v>
      </c>
      <c r="L45" s="10">
        <f t="shared" si="1"/>
        <v>-475</v>
      </c>
      <c r="N45" s="9" t="s">
        <v>58</v>
      </c>
      <c r="O45" s="10">
        <v>-1</v>
      </c>
      <c r="P45" s="8" t="s">
        <v>16</v>
      </c>
      <c r="Q45" s="10">
        <v>380</v>
      </c>
      <c r="R45" s="10">
        <f t="shared" si="2"/>
        <v>-380</v>
      </c>
      <c r="T45" s="9" t="s">
        <v>58</v>
      </c>
      <c r="U45" s="10">
        <v>-1</v>
      </c>
      <c r="V45" s="8" t="s">
        <v>16</v>
      </c>
      <c r="W45" s="10">
        <v>380</v>
      </c>
      <c r="X45" s="10">
        <f t="shared" si="3"/>
        <v>-380</v>
      </c>
    </row>
    <row r="46" spans="2:24" s="1" customFormat="1" ht="15" x14ac:dyDescent="0.25">
      <c r="B46" s="9" t="s">
        <v>89</v>
      </c>
      <c r="C46" s="10">
        <v>-3</v>
      </c>
      <c r="D46" s="8" t="s">
        <v>16</v>
      </c>
      <c r="E46" s="10">
        <v>125</v>
      </c>
      <c r="F46" s="10">
        <f t="shared" si="0"/>
        <v>-375</v>
      </c>
      <c r="H46" s="9" t="s">
        <v>50</v>
      </c>
      <c r="I46" s="10">
        <v>-2</v>
      </c>
      <c r="J46" s="8" t="s">
        <v>16</v>
      </c>
      <c r="K46" s="10">
        <v>140</v>
      </c>
      <c r="L46" s="10">
        <f t="shared" si="1"/>
        <v>-280</v>
      </c>
      <c r="N46" s="9" t="s">
        <v>50</v>
      </c>
      <c r="O46" s="10">
        <v>-3</v>
      </c>
      <c r="P46" s="8" t="s">
        <v>16</v>
      </c>
      <c r="Q46" s="10">
        <v>140</v>
      </c>
      <c r="R46" s="10">
        <f t="shared" si="2"/>
        <v>-420</v>
      </c>
      <c r="T46" s="9" t="s">
        <v>50</v>
      </c>
      <c r="U46" s="10">
        <v>-3</v>
      </c>
      <c r="V46" s="8" t="s">
        <v>16</v>
      </c>
      <c r="W46" s="10">
        <v>140</v>
      </c>
      <c r="X46" s="10">
        <f t="shared" si="3"/>
        <v>-420</v>
      </c>
    </row>
    <row r="47" spans="2:24" s="1" customFormat="1" ht="15" x14ac:dyDescent="0.25">
      <c r="B47" s="9" t="s">
        <v>90</v>
      </c>
      <c r="C47" s="10">
        <v>-150</v>
      </c>
      <c r="D47" s="8" t="s">
        <v>16</v>
      </c>
      <c r="E47" s="10">
        <v>7</v>
      </c>
      <c r="F47" s="10">
        <f t="shared" si="0"/>
        <v>-1050</v>
      </c>
      <c r="H47" s="9" t="s">
        <v>51</v>
      </c>
      <c r="I47" s="10">
        <v>-1</v>
      </c>
      <c r="J47" s="8" t="s">
        <v>16</v>
      </c>
      <c r="K47" s="10">
        <v>1762</v>
      </c>
      <c r="L47" s="10">
        <f t="shared" si="1"/>
        <v>-1762</v>
      </c>
      <c r="N47" s="9" t="s">
        <v>59</v>
      </c>
      <c r="O47" s="10">
        <v>-1</v>
      </c>
      <c r="P47" s="8" t="s">
        <v>16</v>
      </c>
      <c r="Q47" s="10">
        <v>818</v>
      </c>
      <c r="R47" s="10">
        <f t="shared" si="2"/>
        <v>-818</v>
      </c>
      <c r="T47" s="9" t="s">
        <v>59</v>
      </c>
      <c r="U47" s="10">
        <v>-1</v>
      </c>
      <c r="V47" s="8" t="s">
        <v>16</v>
      </c>
      <c r="W47" s="10">
        <v>818</v>
      </c>
      <c r="X47" s="10">
        <f t="shared" si="3"/>
        <v>-818</v>
      </c>
    </row>
    <row r="48" spans="2:24" ht="15" x14ac:dyDescent="0.25">
      <c r="B48" s="9" t="s">
        <v>39</v>
      </c>
      <c r="C48" s="10"/>
      <c r="D48" s="8" t="s">
        <v>16</v>
      </c>
      <c r="E48" s="10"/>
      <c r="F48" s="10">
        <v>-750</v>
      </c>
      <c r="H48" s="9" t="s">
        <v>88</v>
      </c>
      <c r="I48" s="10">
        <v>-1</v>
      </c>
      <c r="J48" s="8" t="s">
        <v>16</v>
      </c>
      <c r="K48" s="10">
        <v>1225</v>
      </c>
      <c r="L48" s="10">
        <f t="shared" si="1"/>
        <v>-1225</v>
      </c>
      <c r="N48" s="9" t="s">
        <v>60</v>
      </c>
      <c r="O48" s="10">
        <v>-1</v>
      </c>
      <c r="P48" s="8" t="s">
        <v>16</v>
      </c>
      <c r="Q48" s="10">
        <v>372</v>
      </c>
      <c r="R48" s="10">
        <f t="shared" si="2"/>
        <v>-372</v>
      </c>
      <c r="T48" s="9" t="s">
        <v>60</v>
      </c>
      <c r="U48" s="10">
        <v>-1</v>
      </c>
      <c r="V48" s="8" t="s">
        <v>16</v>
      </c>
      <c r="W48" s="10">
        <v>372</v>
      </c>
      <c r="X48" s="10">
        <f t="shared" si="3"/>
        <v>-372</v>
      </c>
    </row>
    <row r="49" spans="2:24" ht="15" x14ac:dyDescent="0.25">
      <c r="B49" s="6" t="s">
        <v>40</v>
      </c>
      <c r="C49" s="7"/>
      <c r="D49" s="8" t="s">
        <v>16</v>
      </c>
      <c r="E49" s="7"/>
      <c r="F49" s="7">
        <f>SUM(F39:F48)</f>
        <v>-10509.89</v>
      </c>
      <c r="H49" s="9" t="s">
        <v>89</v>
      </c>
      <c r="I49" s="10">
        <v>-2</v>
      </c>
      <c r="J49" s="8" t="s">
        <v>16</v>
      </c>
      <c r="K49" s="10">
        <v>125</v>
      </c>
      <c r="L49" s="10">
        <f t="shared" si="1"/>
        <v>-250</v>
      </c>
      <c r="N49" s="9" t="s">
        <v>61</v>
      </c>
      <c r="O49" s="10">
        <v>-5900</v>
      </c>
      <c r="P49" s="8" t="s">
        <v>16</v>
      </c>
      <c r="Q49" s="13">
        <v>0.11</v>
      </c>
      <c r="R49" s="10">
        <f t="shared" si="2"/>
        <v>-649</v>
      </c>
      <c r="T49" s="9" t="s">
        <v>61</v>
      </c>
      <c r="U49" s="10">
        <v>-5900</v>
      </c>
      <c r="V49" s="8" t="s">
        <v>16</v>
      </c>
      <c r="W49" s="13">
        <v>0.11</v>
      </c>
      <c r="X49" s="10">
        <f t="shared" si="3"/>
        <v>-649</v>
      </c>
    </row>
    <row r="50" spans="2:24" ht="15" x14ac:dyDescent="0.25">
      <c r="B50" s="9" t="s">
        <v>41</v>
      </c>
      <c r="C50" s="10"/>
      <c r="D50" s="8" t="s">
        <v>16</v>
      </c>
      <c r="E50" s="10"/>
      <c r="F50" s="10">
        <f>SUM(F36,F49)</f>
        <v>1992.1100000000006</v>
      </c>
      <c r="H50" s="9" t="s">
        <v>90</v>
      </c>
      <c r="I50" s="10">
        <v>-70</v>
      </c>
      <c r="J50" s="8" t="s">
        <v>16</v>
      </c>
      <c r="K50" s="10">
        <v>7</v>
      </c>
      <c r="L50" s="10">
        <f t="shared" si="1"/>
        <v>-490</v>
      </c>
      <c r="N50" s="9" t="s">
        <v>62</v>
      </c>
      <c r="O50" s="12">
        <v>-6.2</v>
      </c>
      <c r="P50" s="8" t="s">
        <v>16</v>
      </c>
      <c r="Q50" s="10">
        <v>90</v>
      </c>
      <c r="R50" s="10">
        <f t="shared" si="2"/>
        <v>-558</v>
      </c>
      <c r="T50" s="9" t="s">
        <v>62</v>
      </c>
      <c r="U50" s="12">
        <v>-6.2</v>
      </c>
      <c r="V50" s="8" t="s">
        <v>16</v>
      </c>
      <c r="W50" s="10">
        <v>90</v>
      </c>
      <c r="X50" s="10">
        <f t="shared" si="3"/>
        <v>-558</v>
      </c>
    </row>
    <row r="51" spans="2:24" ht="15" x14ac:dyDescent="0.25">
      <c r="B51" s="1"/>
      <c r="H51" s="9" t="s">
        <v>39</v>
      </c>
      <c r="I51" s="10"/>
      <c r="J51" s="8" t="s">
        <v>16</v>
      </c>
      <c r="K51" s="10"/>
      <c r="L51" s="10">
        <v>-750</v>
      </c>
      <c r="N51" s="9" t="s">
        <v>63</v>
      </c>
      <c r="O51" s="10">
        <v>-1</v>
      </c>
      <c r="P51" s="8" t="s">
        <v>16</v>
      </c>
      <c r="Q51" s="10">
        <v>229</v>
      </c>
      <c r="R51" s="10">
        <f t="shared" si="2"/>
        <v>-229</v>
      </c>
      <c r="T51" s="9" t="s">
        <v>63</v>
      </c>
      <c r="U51" s="10">
        <v>-1</v>
      </c>
      <c r="V51" s="8" t="s">
        <v>16</v>
      </c>
      <c r="W51" s="10">
        <v>229</v>
      </c>
      <c r="X51" s="10">
        <f t="shared" si="3"/>
        <v>-229</v>
      </c>
    </row>
    <row r="52" spans="2:24" ht="15" x14ac:dyDescent="0.25">
      <c r="H52" s="6" t="s">
        <v>52</v>
      </c>
      <c r="I52" s="7"/>
      <c r="J52" s="8" t="s">
        <v>16</v>
      </c>
      <c r="K52" s="7"/>
      <c r="L52" s="7">
        <f>SUM(L42:L51)</f>
        <v>-6831</v>
      </c>
      <c r="N52" s="9" t="s">
        <v>88</v>
      </c>
      <c r="O52" s="10">
        <v>-1</v>
      </c>
      <c r="P52" s="8" t="s">
        <v>16</v>
      </c>
      <c r="Q52" s="10">
        <v>1225</v>
      </c>
      <c r="R52" s="10">
        <f t="shared" si="2"/>
        <v>-1225</v>
      </c>
      <c r="T52" s="9" t="s">
        <v>88</v>
      </c>
      <c r="U52" s="10">
        <v>-1</v>
      </c>
      <c r="V52" s="8" t="s">
        <v>16</v>
      </c>
      <c r="W52" s="10">
        <v>1225</v>
      </c>
      <c r="X52" s="10">
        <f t="shared" si="3"/>
        <v>-1225</v>
      </c>
    </row>
    <row r="53" spans="2:24" ht="15" x14ac:dyDescent="0.25">
      <c r="H53" s="9" t="s">
        <v>41</v>
      </c>
      <c r="I53" s="10"/>
      <c r="J53" s="8" t="s">
        <v>16</v>
      </c>
      <c r="K53" s="10"/>
      <c r="L53" s="10">
        <f>SUM(L39,L52)</f>
        <v>1411.6000000000004</v>
      </c>
      <c r="N53" s="9" t="s">
        <v>89</v>
      </c>
      <c r="O53" s="10">
        <v>-2</v>
      </c>
      <c r="P53" s="8" t="s">
        <v>16</v>
      </c>
      <c r="Q53" s="10">
        <v>125</v>
      </c>
      <c r="R53" s="10">
        <f t="shared" si="2"/>
        <v>-250</v>
      </c>
      <c r="T53" s="9" t="s">
        <v>89</v>
      </c>
      <c r="U53" s="10">
        <v>-2</v>
      </c>
      <c r="V53" s="8" t="s">
        <v>16</v>
      </c>
      <c r="W53" s="10">
        <v>125</v>
      </c>
      <c r="X53" s="10">
        <f t="shared" si="3"/>
        <v>-250</v>
      </c>
    </row>
    <row r="54" spans="2:24" ht="15" x14ac:dyDescent="0.25">
      <c r="N54" s="9" t="s">
        <v>90</v>
      </c>
      <c r="O54" s="10">
        <v>-75</v>
      </c>
      <c r="P54" s="8" t="s">
        <v>16</v>
      </c>
      <c r="Q54" s="10">
        <v>7</v>
      </c>
      <c r="R54" s="10">
        <f t="shared" si="2"/>
        <v>-525</v>
      </c>
      <c r="T54" s="9" t="s">
        <v>90</v>
      </c>
      <c r="U54" s="10">
        <v>-75</v>
      </c>
      <c r="V54" s="8" t="s">
        <v>16</v>
      </c>
      <c r="W54" s="10">
        <v>7</v>
      </c>
      <c r="X54" s="10">
        <f t="shared" si="3"/>
        <v>-525</v>
      </c>
    </row>
    <row r="55" spans="2:24" ht="15" x14ac:dyDescent="0.25">
      <c r="F55" s="14"/>
      <c r="N55" s="9" t="s">
        <v>39</v>
      </c>
      <c r="O55" s="10"/>
      <c r="P55" s="8" t="s">
        <v>16</v>
      </c>
      <c r="Q55" s="10"/>
      <c r="R55" s="10">
        <v>-750</v>
      </c>
      <c r="T55" s="9" t="s">
        <v>39</v>
      </c>
      <c r="U55" s="10"/>
      <c r="V55" s="8" t="s">
        <v>16</v>
      </c>
      <c r="W55" s="10"/>
      <c r="X55" s="10">
        <v>-750</v>
      </c>
    </row>
    <row r="56" spans="2:24" ht="15" x14ac:dyDescent="0.25">
      <c r="N56" s="6" t="s">
        <v>40</v>
      </c>
      <c r="O56" s="7"/>
      <c r="P56" s="8" t="s">
        <v>16</v>
      </c>
      <c r="Q56" s="7"/>
      <c r="R56" s="7">
        <f>SUM(R42:R55)</f>
        <v>-7554</v>
      </c>
      <c r="T56" s="6" t="s">
        <v>40</v>
      </c>
      <c r="U56" s="7"/>
      <c r="V56" s="8" t="s">
        <v>16</v>
      </c>
      <c r="W56" s="7"/>
      <c r="X56" s="7">
        <f>SUM(X43:X55)</f>
        <v>-6924</v>
      </c>
    </row>
    <row r="57" spans="2:24" ht="15" x14ac:dyDescent="0.25">
      <c r="N57" s="9" t="s">
        <v>41</v>
      </c>
      <c r="O57" s="10"/>
      <c r="P57" s="8" t="s">
        <v>16</v>
      </c>
      <c r="Q57" s="10"/>
      <c r="R57" s="10">
        <f>SUM(R39,R56)</f>
        <v>1153</v>
      </c>
      <c r="T57" s="9" t="s">
        <v>41</v>
      </c>
      <c r="U57" s="10"/>
      <c r="V57" s="8" t="s">
        <v>16</v>
      </c>
      <c r="W57" s="10"/>
      <c r="X57" s="10">
        <f>SUM(X40,X56)</f>
        <v>-446</v>
      </c>
    </row>
    <row r="60" spans="2:24" x14ac:dyDescent="0.2">
      <c r="L60" s="14"/>
    </row>
  </sheetData>
  <sheetProtection sheet="1" objects="1" scenarios="1"/>
  <mergeCells count="2">
    <mergeCell ref="C6:F6"/>
    <mergeCell ref="C12:F12"/>
  </mergeCells>
  <pageMargins left="0.7" right="0.7"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13</vt:i4>
      </vt:variant>
      <vt:variant>
        <vt:lpstr>Navngivne områder</vt:lpstr>
      </vt:variant>
      <vt:variant>
        <vt:i4>10</vt:i4>
      </vt:variant>
    </vt:vector>
  </HeadingPairs>
  <TitlesOfParts>
    <vt:vector size="23" baseType="lpstr">
      <vt:lpstr>Introduktion</vt:lpstr>
      <vt:lpstr>KONV JB 1+3</vt:lpstr>
      <vt:lpstr>KONV JB 1-4 vand</vt:lpstr>
      <vt:lpstr>KONV JB 5+6</vt:lpstr>
      <vt:lpstr>ØKO JB 1+3</vt:lpstr>
      <vt:lpstr>ØKO JB 1-4 vand </vt:lpstr>
      <vt:lpstr>ØKO JB 5+6</vt:lpstr>
      <vt:lpstr>KONV JB 1+3 LÅST</vt:lpstr>
      <vt:lpstr>KONV JB 1-4 vand LÅST</vt:lpstr>
      <vt:lpstr>KONV JB 5+6 LÅST</vt:lpstr>
      <vt:lpstr>ØKO JB 1+3 LÅST</vt:lpstr>
      <vt:lpstr>ØKO JB 1-4 vand  LÅST</vt:lpstr>
      <vt:lpstr>ØKO JB 5+6 LÅST</vt:lpstr>
      <vt:lpstr>'KONV JB 1+3'!Udskriftsområde</vt:lpstr>
      <vt:lpstr>'KONV JB 1+3 LÅST'!Udskriftsområde</vt:lpstr>
      <vt:lpstr>'KONV JB 1-4 vand'!Udskriftsområde</vt:lpstr>
      <vt:lpstr>'KONV JB 1-4 vand LÅST'!Udskriftsområde</vt:lpstr>
      <vt:lpstr>'ØKO JB 1+3'!Udskriftsområde</vt:lpstr>
      <vt:lpstr>'ØKO JB 1+3 LÅST'!Udskriftsområde</vt:lpstr>
      <vt:lpstr>'ØKO JB 1-4 vand '!Udskriftsområde</vt:lpstr>
      <vt:lpstr>'ØKO JB 1-4 vand  LÅST'!Udskriftsområde</vt:lpstr>
      <vt:lpstr>'ØKO JB 5+6'!Udskriftsområde</vt:lpstr>
      <vt:lpstr>'ØKO JB 5+6 LÅST'!Udskriftsområde</vt:lpstr>
    </vt:vector>
  </TitlesOfParts>
  <Company>SEGES Innovation - Virksomhedsøkonomi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Højholdt</dc:creator>
  <cp:lastModifiedBy>Sanne Trampedach</cp:lastModifiedBy>
  <cp:lastPrinted>2024-06-11T14:25:16Z</cp:lastPrinted>
  <dcterms:created xsi:type="dcterms:W3CDTF">2024-06-08T21:27:53Z</dcterms:created>
  <dcterms:modified xsi:type="dcterms:W3CDTF">2024-06-17T08:20:03Z</dcterms:modified>
</cp:coreProperties>
</file>